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etelasavofi-my.sharepoint.com/personal/kirsi_leinonen_etela-savo_fi/Documents/Täydennyshaku 2022-2023/Valmiit/"/>
    </mc:Choice>
  </mc:AlternateContent>
  <xr:revisionPtr revIDLastSave="0" documentId="8_{F984ACF5-55EA-4270-8BD4-320D95A2D721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TSK jatkohaku yhteensä_final" sheetId="8" r:id="rId1"/>
    <sheet name="TSK jatkohaku yhteensä" sheetId="4" r:id="rId2"/>
    <sheet name="TSK jatkohaku" sheetId="1" r:id="rId3"/>
    <sheet name="Yhteenveto Sosteri" sheetId="6" r:id="rId4"/>
    <sheet name="Yhteenveto Essote" sheetId="7" r:id="rId5"/>
  </sheets>
  <externalReferences>
    <externalReference r:id="rId6"/>
  </externalReferences>
  <definedNames>
    <definedName name="_xlnm.Print_Area" localSheetId="2">'TSK jatkohaku'!$A$1:$F$57</definedName>
    <definedName name="_xlnm.Print_Area" localSheetId="1">'TSK jatkohaku yhteensä'!$A$1:$F$57</definedName>
    <definedName name="_xlnm.Print_Area" localSheetId="0">'TSK jatkohaku yhteensä_final'!$A$1:$F$57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8" l="1"/>
  <c r="F50" i="8"/>
  <c r="F49" i="8"/>
  <c r="F45" i="8"/>
  <c r="F44" i="8"/>
  <c r="F43" i="8"/>
  <c r="F41" i="8"/>
  <c r="F40" i="8"/>
  <c r="F39" i="8"/>
  <c r="F36" i="8"/>
  <c r="F35" i="8"/>
  <c r="F34" i="8"/>
  <c r="F33" i="8"/>
  <c r="E33" i="8"/>
  <c r="D33" i="8"/>
  <c r="C33" i="8"/>
  <c r="B33" i="8"/>
  <c r="F31" i="8"/>
  <c r="F29" i="8"/>
  <c r="F27" i="8"/>
  <c r="F25" i="8"/>
  <c r="F24" i="8"/>
  <c r="E21" i="8"/>
  <c r="F23" i="8"/>
  <c r="D21" i="8"/>
  <c r="C21" i="8"/>
  <c r="F22" i="8"/>
  <c r="D17" i="8"/>
  <c r="F19" i="8"/>
  <c r="C17" i="8"/>
  <c r="C38" i="8" s="1"/>
  <c r="C42" i="8" s="1"/>
  <c r="C46" i="8" s="1"/>
  <c r="F18" i="8"/>
  <c r="E17" i="8"/>
  <c r="E38" i="8" s="1"/>
  <c r="E42" i="8" s="1"/>
  <c r="E46" i="8" s="1"/>
  <c r="D38" i="8" l="1"/>
  <c r="D42" i="8" s="1"/>
  <c r="D46" i="8" s="1"/>
  <c r="B21" i="8"/>
  <c r="F21" i="8" s="1"/>
  <c r="B17" i="8"/>
  <c r="F17" i="8" l="1"/>
  <c r="F38" i="8" s="1"/>
  <c r="F42" i="8" s="1"/>
  <c r="F46" i="8" s="1"/>
  <c r="B38" i="8"/>
  <c r="B42" i="8" s="1"/>
  <c r="B46" i="8" s="1"/>
  <c r="C45" i="4" l="1"/>
  <c r="D45" i="4"/>
  <c r="B45" i="4"/>
  <c r="C50" i="4"/>
  <c r="D50" i="4"/>
  <c r="B50" i="4"/>
  <c r="E31" i="4"/>
  <c r="E29" i="4"/>
  <c r="E27" i="4"/>
  <c r="E23" i="4"/>
  <c r="E24" i="4"/>
  <c r="E25" i="4"/>
  <c r="E22" i="4"/>
  <c r="E19" i="4"/>
  <c r="C31" i="4"/>
  <c r="D31" i="4"/>
  <c r="B31" i="4"/>
  <c r="C29" i="4"/>
  <c r="D29" i="4"/>
  <c r="B29" i="4"/>
  <c r="C27" i="4"/>
  <c r="D27" i="4"/>
  <c r="B27" i="4"/>
  <c r="B23" i="4"/>
  <c r="C23" i="4"/>
  <c r="D23" i="4"/>
  <c r="B24" i="4"/>
  <c r="C24" i="4"/>
  <c r="D24" i="4"/>
  <c r="B25" i="4"/>
  <c r="C25" i="4"/>
  <c r="D25" i="4"/>
  <c r="C22" i="4"/>
  <c r="D22" i="4"/>
  <c r="B22" i="4"/>
  <c r="B19" i="4"/>
  <c r="C19" i="4"/>
  <c r="D19" i="4"/>
  <c r="E18" i="4"/>
  <c r="C18" i="4"/>
  <c r="D18" i="4"/>
  <c r="B18" i="4"/>
  <c r="E45" i="7"/>
  <c r="E44" i="7"/>
  <c r="E42" i="7"/>
  <c r="E41" i="7"/>
  <c r="E40" i="7"/>
  <c r="E39" i="7"/>
  <c r="D38" i="7"/>
  <c r="D43" i="7" s="1"/>
  <c r="D46" i="7" s="1"/>
  <c r="E36" i="7"/>
  <c r="E35" i="7"/>
  <c r="E34" i="7"/>
  <c r="E33" i="7"/>
  <c r="E31" i="7"/>
  <c r="E29" i="7"/>
  <c r="E27" i="7"/>
  <c r="E25" i="7"/>
  <c r="E24" i="7"/>
  <c r="E23" i="7"/>
  <c r="E22" i="7"/>
  <c r="D21" i="7"/>
  <c r="C21" i="7"/>
  <c r="E21" i="7" s="1"/>
  <c r="B21" i="7"/>
  <c r="E19" i="7"/>
  <c r="E18" i="7"/>
  <c r="D17" i="7"/>
  <c r="C17" i="7"/>
  <c r="C38" i="7" s="1"/>
  <c r="C43" i="7" s="1"/>
  <c r="C46" i="7" s="1"/>
  <c r="B17" i="7"/>
  <c r="B38" i="7" s="1"/>
  <c r="B43" i="7" s="1"/>
  <c r="B46" i="7" s="1"/>
  <c r="E17" i="7" l="1"/>
  <c r="E38" i="7" s="1"/>
  <c r="E43" i="7" s="1"/>
  <c r="E46" i="7" s="1"/>
  <c r="E45" i="6" l="1"/>
  <c r="E44" i="6"/>
  <c r="E42" i="6"/>
  <c r="E41" i="6"/>
  <c r="E40" i="6"/>
  <c r="E39" i="6"/>
  <c r="E36" i="6"/>
  <c r="E35" i="6"/>
  <c r="E34" i="6"/>
  <c r="E33" i="6"/>
  <c r="D31" i="6"/>
  <c r="C31" i="6"/>
  <c r="B31" i="6"/>
  <c r="E31" i="6" s="1"/>
  <c r="E29" i="6"/>
  <c r="D29" i="6"/>
  <c r="C29" i="6"/>
  <c r="B29" i="6"/>
  <c r="D27" i="6"/>
  <c r="C27" i="6"/>
  <c r="B27" i="6"/>
  <c r="E27" i="6" s="1"/>
  <c r="E25" i="6"/>
  <c r="D25" i="6"/>
  <c r="C25" i="6"/>
  <c r="B25" i="6"/>
  <c r="D24" i="6"/>
  <c r="C24" i="6"/>
  <c r="B24" i="6"/>
  <c r="E24" i="6" s="1"/>
  <c r="E23" i="6"/>
  <c r="D23" i="6"/>
  <c r="C23" i="6"/>
  <c r="B23" i="6"/>
  <c r="D22" i="6"/>
  <c r="D21" i="6" s="1"/>
  <c r="C22" i="6"/>
  <c r="C21" i="6" s="1"/>
  <c r="B22" i="6"/>
  <c r="B21" i="6" s="1"/>
  <c r="D19" i="6"/>
  <c r="C19" i="6"/>
  <c r="B19" i="6"/>
  <c r="E19" i="6" s="1"/>
  <c r="E18" i="6"/>
  <c r="D18" i="6"/>
  <c r="C18" i="6"/>
  <c r="B18" i="6"/>
  <c r="D17" i="6"/>
  <c r="D38" i="6" s="1"/>
  <c r="D43" i="6" s="1"/>
  <c r="D46" i="6" s="1"/>
  <c r="C17" i="6"/>
  <c r="F51" i="4"/>
  <c r="F50" i="4"/>
  <c r="F49" i="4"/>
  <c r="F45" i="4"/>
  <c r="F44" i="4"/>
  <c r="F43" i="4"/>
  <c r="F41" i="4"/>
  <c r="F40" i="4"/>
  <c r="F39" i="4"/>
  <c r="F36" i="4"/>
  <c r="F35" i="4"/>
  <c r="F34" i="4"/>
  <c r="E33" i="4"/>
  <c r="D33" i="4"/>
  <c r="C33" i="4"/>
  <c r="B33" i="4"/>
  <c r="F33" i="4" s="1"/>
  <c r="F31" i="4"/>
  <c r="F29" i="4"/>
  <c r="F27" i="4"/>
  <c r="F25" i="4"/>
  <c r="F24" i="4"/>
  <c r="F23" i="4"/>
  <c r="F22" i="4"/>
  <c r="E21" i="4"/>
  <c r="D21" i="4"/>
  <c r="C21" i="4"/>
  <c r="B21" i="4"/>
  <c r="F19" i="4"/>
  <c r="F18" i="4"/>
  <c r="E17" i="4"/>
  <c r="D17" i="4"/>
  <c r="C17" i="4"/>
  <c r="C38" i="4" s="1"/>
  <c r="C42" i="4" s="1"/>
  <c r="C46" i="4" s="1"/>
  <c r="B17" i="4"/>
  <c r="B38" i="4" s="1"/>
  <c r="B42" i="4" s="1"/>
  <c r="B46" i="4" s="1"/>
  <c r="F51" i="1"/>
  <c r="F50" i="1"/>
  <c r="F49" i="1"/>
  <c r="F44" i="1"/>
  <c r="F45" i="1"/>
  <c r="F43" i="1"/>
  <c r="F40" i="1"/>
  <c r="F41" i="1"/>
  <c r="F39" i="1"/>
  <c r="F35" i="1"/>
  <c r="F36" i="1"/>
  <c r="F34" i="1"/>
  <c r="F31" i="1"/>
  <c r="F29" i="1"/>
  <c r="F27" i="1"/>
  <c r="F23" i="1"/>
  <c r="F24" i="1"/>
  <c r="F25" i="1"/>
  <c r="F22" i="1"/>
  <c r="F19" i="1"/>
  <c r="F18" i="1"/>
  <c r="E38" i="4" l="1"/>
  <c r="E42" i="4" s="1"/>
  <c r="E46" i="4" s="1"/>
  <c r="F21" i="4"/>
  <c r="D38" i="4"/>
  <c r="D42" i="4" s="1"/>
  <c r="D46" i="4" s="1"/>
  <c r="C38" i="6"/>
  <c r="C43" i="6" s="1"/>
  <c r="C46" i="6" s="1"/>
  <c r="E21" i="6"/>
  <c r="B17" i="6"/>
  <c r="E22" i="6"/>
  <c r="F17" i="4"/>
  <c r="E33" i="1"/>
  <c r="E21" i="1"/>
  <c r="E17" i="1"/>
  <c r="F38" i="4" l="1"/>
  <c r="F42" i="4" s="1"/>
  <c r="F46" i="4" s="1"/>
  <c r="E17" i="6"/>
  <c r="E38" i="6" s="1"/>
  <c r="E43" i="6" s="1"/>
  <c r="E46" i="6" s="1"/>
  <c r="B38" i="6"/>
  <c r="B43" i="6" s="1"/>
  <c r="B46" i="6" s="1"/>
  <c r="E38" i="1"/>
  <c r="E42" i="1" s="1"/>
  <c r="E46" i="1" s="1"/>
  <c r="B21" i="1"/>
  <c r="B17" i="1"/>
  <c r="D33" i="1"/>
  <c r="C33" i="1"/>
  <c r="B33" i="1"/>
  <c r="D21" i="1"/>
  <c r="C21" i="1"/>
  <c r="D17" i="1"/>
  <c r="C17" i="1"/>
  <c r="F17" i="1" l="1"/>
  <c r="F21" i="1"/>
  <c r="D38" i="1"/>
  <c r="D42" i="1" s="1"/>
  <c r="D46" i="1" s="1"/>
  <c r="F33" i="1"/>
  <c r="C38" i="1"/>
  <c r="C42" i="1" s="1"/>
  <c r="C46" i="1" s="1"/>
  <c r="B38" i="1"/>
  <c r="B42" i="1" s="1"/>
  <c r="B46" i="1" s="1"/>
  <c r="F38" i="1" l="1"/>
  <c r="F42" i="1" s="1"/>
  <c r="F46" i="1" s="1"/>
</calcChain>
</file>

<file path=xl/sharedStrings.xml><?xml version="1.0" encoding="utf-8"?>
<sst xmlns="http://schemas.openxmlformats.org/spreadsheetml/2006/main" count="213" uniqueCount="49">
  <si>
    <t xml:space="preserve">HANKEKOKONAISUUDEN MENOT JA RAHOITUS  </t>
  </si>
  <si>
    <t>HAKIJA JA HANKE</t>
  </si>
  <si>
    <t>Hakija</t>
  </si>
  <si>
    <t>Etelä-Savon sosiaali- ja terveydenhuollon kuntayhtymä</t>
  </si>
  <si>
    <t>Hankkeen nimi</t>
  </si>
  <si>
    <t>Tulevaisuuden sote-keskus Etelä-Savon hyvinvointialue</t>
  </si>
  <si>
    <t xml:space="preserve">Huom! Lomake laskee automaattisesti sinisellä olevat summarivit. </t>
  </si>
  <si>
    <t>MENOT JA RAHOITUS</t>
  </si>
  <si>
    <t>Vuosi      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</si>
  <si>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</si>
  <si>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</si>
  <si>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</si>
  <si>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</si>
  <si>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</si>
  <si>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</si>
  <si>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</si>
  <si>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</si>
  <si>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</si>
  <si>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</si>
  <si>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</si>
  <si>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</si>
  <si>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</si>
  <si>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</si>
  <si>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</si>
  <si>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</si>
  <si>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</si>
  <si>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</si>
  <si>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</si>
  <si>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</si>
  <si>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</si>
  <si>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 rahoitusosuus</t>
  </si>
  <si>
    <t>Muu julkinen rahoitus</t>
  </si>
  <si>
    <t>Vuonna 2020 saatu valtionavustus 
(käyttösuunnitelma vuosille 2020-2022)</t>
  </si>
  <si>
    <t>Haettava valtionavustus</t>
  </si>
  <si>
    <t>Erittely LAPE-muutosohjelman kustannusten osuudesta edellä mainituissa hankekokonaisuuden kustannuksissa</t>
  </si>
  <si>
    <t>LAPE-osuus kokonaiskustannuksista</t>
  </si>
  <si>
    <t>LAPE-osuus vuonna 2020 saadusta valtionavustuksesta (käyttösuunnitelma vuosille 2020-2022)</t>
  </si>
  <si>
    <t>LAPE-osuus haettavasta valtionavustuksesta</t>
  </si>
  <si>
    <t>ALLEKIRJOITUS</t>
  </si>
  <si>
    <t>Paikka ja aika</t>
  </si>
  <si>
    <t>Allekirjoitus ja tehtävänimike</t>
  </si>
  <si>
    <t>nimen selvennys</t>
  </si>
  <si>
    <t>HANKKEEN MENOT JA RAHOITUS</t>
  </si>
  <si>
    <t>Hankkeen (ja/tai kehittämisosion) nimi</t>
  </si>
  <si>
    <t>Vuosi</t>
  </si>
  <si>
    <t>LAPE muutosohjelman osus kokonaiskustannuksista</t>
  </si>
  <si>
    <t>Etelä-Savon sosiaali- ja terveyspalvelujen kuntayhtymän (Essote)</t>
  </si>
  <si>
    <t>Tulevaisuuden sote-keskus-hanke</t>
  </si>
  <si>
    <t>Me tehdään yhdessä Tulevaisuuden sote-keskus Etelä-Savon hyvinvointialue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</si>
</sst>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0000FF"/>
      <name val="Helvetica"/>
      <family val="2"/>
    </font>
    <font>
      <b/>
      <sz val="9"/>
      <color rgb="FF0000FF"/>
      <name val="Helvetica"/>
    </font>
    <font>
      <b/>
      <sz val="10"/>
      <name val="Helvetica"/>
    </font>
    <font>
      <sz val="11"/>
      <color rgb="FFFF0000"/>
      <name val="Calibri"/>
      <family val="2"/>
      <scheme val="minor"/>
    </font>
    <font>
      <b/>
      <sz val="12"/>
      <name val="Helvetica"/>
    </font>
    <font>
      <b/>
      <sz val="9"/>
      <name val="Helvetica"/>
    </font>
    <font>
      <sz val="10"/>
      <name val="Myriad Pro"/>
    </font>
    <font>
      <b/>
      <sz val="10"/>
      <name val="Myriad Pro"/>
    </font>
    <font>
      <b/>
      <sz val="10"/>
      <name val="Myriad Pro"/>
      <family val="2"/>
    </font>
    <font>
      <sz val="10"/>
      <name val="Myriad Pro"/>
      <family val="2"/>
    </font>
    <font>
      <b/>
      <sz val="9"/>
      <name val="Myriad Pro"/>
      <family val="2"/>
    </font>
    <font>
      <sz val="10"/>
      <color theme="1"/>
      <name val="Myriad Pro"/>
      <family val="2"/>
    </font>
    <font>
      <sz val="9"/>
      <name val="Myriad Pro"/>
      <family val="2"/>
    </font>
    <font>
      <b/>
      <sz val="10"/>
      <color indexed="12"/>
      <name val="Myriad Pro"/>
      <family val="2"/>
    </font>
    <font>
      <sz val="10"/>
      <color indexed="12"/>
      <name val="Myriad Pro"/>
      <family val="2"/>
    </font>
    <font>
      <b/>
      <sz val="10"/>
      <color rgb="FF0000FF"/>
      <name val="Myriad Pro"/>
      <family val="2"/>
    </font>
    <font>
      <b/>
      <sz val="9"/>
      <color theme="4" tint="-0.249977111117893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rgb="FFFFF2D1"/>
        <bgColor indexed="64"/>
      </patternFill>
    </fill>
    <fill>
      <patternFill patternType="solid">
        <fgColor rgb="FFFFDD8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3" fontId="6" fillId="2" borderId="11" xfId="0" applyNumberFormat="1" applyFont="1" applyFill="1" applyBorder="1" applyAlignment="1" applyProtection="1">
      <alignment horizontal="right" vertical="top"/>
    </xf>
    <xf numFmtId="3" fontId="5" fillId="0" borderId="11" xfId="0" applyNumberFormat="1" applyFont="1" applyBorder="1" applyAlignment="1" applyProtection="1">
      <alignment horizontal="right" vertical="top"/>
      <protection locked="0"/>
    </xf>
    <xf numFmtId="3" fontId="7" fillId="2" borderId="11" xfId="0" applyNumberFormat="1" applyFont="1" applyFill="1" applyBorder="1" applyAlignment="1" applyProtection="1">
      <alignment horizontal="right" vertical="top"/>
    </xf>
    <xf numFmtId="3" fontId="4" fillId="3" borderId="11" xfId="0" applyNumberFormat="1" applyFont="1" applyFill="1" applyBorder="1" applyAlignment="1" applyProtection="1">
      <alignment horizontal="right" vertical="top"/>
      <protection locked="0"/>
    </xf>
    <xf numFmtId="3" fontId="5" fillId="0" borderId="10" xfId="0" applyNumberFormat="1" applyFont="1" applyBorder="1" applyAlignment="1" applyProtection="1">
      <alignment horizontal="right" vertical="top"/>
      <protection locked="0"/>
    </xf>
    <xf numFmtId="3" fontId="5" fillId="2" borderId="10" xfId="0" applyNumberFormat="1" applyFont="1" applyFill="1" applyBorder="1" applyAlignment="1" applyProtection="1">
      <alignment horizontal="right" vertical="top"/>
    </xf>
    <xf numFmtId="3" fontId="5" fillId="2" borderId="11" xfId="0" applyNumberFormat="1" applyFont="1" applyFill="1" applyBorder="1" applyAlignment="1" applyProtection="1">
      <alignment horizontal="right" vertical="top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3" fontId="9" fillId="2" borderId="15" xfId="0" applyNumberFormat="1" applyFont="1" applyFill="1" applyBorder="1" applyAlignment="1" applyProtection="1">
      <alignment horizontal="right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0" xfId="0" applyBorder="1" applyProtection="1">
      <protection locked="0"/>
    </xf>
    <xf numFmtId="3" fontId="6" fillId="2" borderId="17" xfId="0" applyNumberFormat="1" applyFont="1" applyFill="1" applyBorder="1" applyAlignment="1" applyProtection="1">
      <alignment horizontal="right"/>
    </xf>
    <xf numFmtId="3" fontId="5" fillId="0" borderId="18" xfId="0" applyNumberFormat="1" applyFont="1" applyBorder="1" applyAlignment="1" applyProtection="1">
      <alignment horizontal="right" vertical="top"/>
      <protection locked="0"/>
    </xf>
    <xf numFmtId="0" fontId="11" fillId="0" borderId="0" xfId="0" applyFont="1"/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4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4" fillId="2" borderId="4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5" xfId="0" applyFont="1" applyFill="1" applyBorder="1" applyAlignment="1" applyProtection="1"/>
    <xf numFmtId="0" fontId="5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0" borderId="0" xfId="0" applyFont="1" applyProtection="1"/>
    <xf numFmtId="0" fontId="5" fillId="0" borderId="0" xfId="0" applyFont="1" applyAlignment="1" applyProtection="1">
      <alignment horizontal="left" wrapText="1"/>
    </xf>
    <xf numFmtId="0" fontId="5" fillId="2" borderId="9" xfId="0" applyFont="1" applyFill="1" applyBorder="1" applyAlignment="1" applyProtection="1">
      <alignment horizontal="center"/>
    </xf>
    <xf numFmtId="0" fontId="5" fillId="2" borderId="9" xfId="0" applyFont="1" applyFill="1" applyBorder="1" applyProtection="1"/>
    <xf numFmtId="1" fontId="5" fillId="0" borderId="10" xfId="0" applyNumberFormat="1" applyFont="1" applyBorder="1" applyAlignment="1" applyProtection="1">
      <alignment horizontal="center"/>
    </xf>
    <xf numFmtId="1" fontId="5" fillId="0" borderId="10" xfId="0" applyNumberFormat="1" applyFont="1" applyBorder="1" applyProtection="1"/>
    <xf numFmtId="0" fontId="4" fillId="2" borderId="11" xfId="0" applyFont="1" applyFill="1" applyBorder="1" applyAlignment="1" applyProtection="1">
      <alignment horizontal="left" vertical="top" wrapText="1"/>
    </xf>
    <xf numFmtId="0" fontId="5" fillId="3" borderId="11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/>
    </xf>
    <xf numFmtId="0" fontId="4" fillId="0" borderId="12" xfId="0" applyFont="1" applyFill="1" applyBorder="1" applyAlignment="1" applyProtection="1">
      <alignment horizontal="left" vertical="top" wrapText="1"/>
    </xf>
    <xf numFmtId="3" fontId="4" fillId="0" borderId="13" xfId="0" applyNumberFormat="1" applyFont="1" applyBorder="1" applyAlignment="1" applyProtection="1">
      <alignment horizontal="right" vertical="top"/>
    </xf>
    <xf numFmtId="3" fontId="6" fillId="0" borderId="14" xfId="0" applyNumberFormat="1" applyFont="1" applyFill="1" applyBorder="1" applyAlignment="1" applyProtection="1">
      <alignment horizontal="right" vertical="top"/>
    </xf>
    <xf numFmtId="0" fontId="4" fillId="2" borderId="15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/>
    </xf>
    <xf numFmtId="0" fontId="4" fillId="3" borderId="18" xfId="0" applyFont="1" applyFill="1" applyBorder="1" applyAlignment="1" applyProtection="1">
      <alignment horizontal="left" vertical="top" wrapText="1"/>
    </xf>
    <xf numFmtId="0" fontId="10" fillId="2" borderId="16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4" fillId="0" borderId="1" xfId="0" applyFont="1" applyBorder="1" applyAlignment="1" applyProtection="1">
      <alignment horizontal="left"/>
    </xf>
    <xf numFmtId="0" fontId="3" fillId="0" borderId="3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3" fontId="9" fillId="2" borderId="15" xfId="0" applyNumberFormat="1" applyFont="1" applyFill="1" applyBorder="1" applyAlignment="1" applyProtection="1">
      <alignment horizontal="right"/>
      <protection locked="0"/>
    </xf>
    <xf numFmtId="3" fontId="6" fillId="3" borderId="11" xfId="0" applyNumberFormat="1" applyFont="1" applyFill="1" applyBorder="1" applyAlignment="1" applyProtection="1">
      <alignment horizontal="right" vertical="top"/>
    </xf>
    <xf numFmtId="3" fontId="8" fillId="2" borderId="17" xfId="0" applyNumberFormat="1" applyFont="1" applyFill="1" applyBorder="1" applyAlignment="1" applyProtection="1">
      <alignment horizontal="right"/>
    </xf>
    <xf numFmtId="0" fontId="3" fillId="0" borderId="2" xfId="0" applyFont="1" applyBorder="1" applyAlignment="1" applyProtection="1">
      <alignment horizontal="left"/>
    </xf>
    <xf numFmtId="3" fontId="14" fillId="0" borderId="11" xfId="0" applyNumberFormat="1" applyFont="1" applyBorder="1" applyAlignment="1" applyProtection="1">
      <alignment horizontal="right" vertical="top"/>
      <protection locked="0"/>
    </xf>
    <xf numFmtId="3" fontId="15" fillId="4" borderId="11" xfId="0" applyNumberFormat="1" applyFont="1" applyFill="1" applyBorder="1" applyAlignment="1" applyProtection="1">
      <alignment horizontal="right" vertical="top"/>
      <protection locked="0"/>
    </xf>
    <xf numFmtId="0" fontId="3" fillId="0" borderId="2" xfId="0" applyFont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5" borderId="1" xfId="0" applyFont="1" applyFill="1" applyBorder="1" applyAlignment="1" applyProtection="1">
      <alignment vertical="center"/>
      <protection locked="0"/>
    </xf>
    <xf numFmtId="0" fontId="17" fillId="5" borderId="2" xfId="0" applyFont="1" applyFill="1" applyBorder="1" applyAlignment="1" applyProtection="1">
      <alignment vertical="center"/>
      <protection locked="0"/>
    </xf>
    <xf numFmtId="0" fontId="17" fillId="5" borderId="2" xfId="0" applyFont="1" applyFill="1" applyBorder="1" applyProtection="1">
      <protection locked="0"/>
    </xf>
    <xf numFmtId="0" fontId="17" fillId="5" borderId="3" xfId="0" applyFont="1" applyFill="1" applyBorder="1" applyProtection="1">
      <protection locked="0"/>
    </xf>
    <xf numFmtId="0" fontId="18" fillId="0" borderId="4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5" xfId="0" applyFont="1" applyBorder="1" applyProtection="1"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7" fillId="5" borderId="0" xfId="0" applyFont="1" applyFill="1" applyAlignment="1" applyProtection="1">
      <alignment vertical="center"/>
      <protection locked="0"/>
    </xf>
    <xf numFmtId="0" fontId="17" fillId="5" borderId="0" xfId="0" applyFont="1" applyFill="1" applyProtection="1">
      <protection locked="0"/>
    </xf>
    <xf numFmtId="0" fontId="17" fillId="5" borderId="5" xfId="0" applyFont="1" applyFill="1" applyBorder="1" applyProtection="1">
      <protection locked="0"/>
    </xf>
    <xf numFmtId="0" fontId="19" fillId="0" borderId="6" xfId="0" applyFont="1" applyBorder="1" applyProtection="1"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horizontal="left" wrapText="1"/>
      <protection locked="0"/>
    </xf>
    <xf numFmtId="0" fontId="17" fillId="5" borderId="9" xfId="0" applyFont="1" applyFill="1" applyBorder="1" applyAlignment="1" applyProtection="1">
      <alignment horizontal="right"/>
      <protection locked="0"/>
    </xf>
    <xf numFmtId="1" fontId="17" fillId="0" borderId="10" xfId="0" applyNumberFormat="1" applyFont="1" applyBorder="1" applyAlignment="1" applyProtection="1">
      <alignment horizontal="right"/>
      <protection locked="0"/>
    </xf>
    <xf numFmtId="1" fontId="17" fillId="0" borderId="10" xfId="0" applyNumberFormat="1" applyFont="1" applyBorder="1" applyProtection="1">
      <protection locked="0"/>
    </xf>
    <xf numFmtId="0" fontId="18" fillId="5" borderId="11" xfId="0" applyFont="1" applyFill="1" applyBorder="1" applyAlignment="1" applyProtection="1">
      <alignment horizontal="left" vertical="top" wrapText="1"/>
      <protection locked="0"/>
    </xf>
    <xf numFmtId="3" fontId="21" fillId="4" borderId="11" xfId="0" applyNumberFormat="1" applyFont="1" applyFill="1" applyBorder="1" applyAlignment="1">
      <alignment horizontal="right" vertical="top"/>
    </xf>
    <xf numFmtId="3" fontId="21" fillId="5" borderId="11" xfId="0" applyNumberFormat="1" applyFont="1" applyFill="1" applyBorder="1" applyAlignment="1">
      <alignment horizontal="right" vertical="top"/>
    </xf>
    <xf numFmtId="0" fontId="20" fillId="4" borderId="11" xfId="0" applyFont="1" applyFill="1" applyBorder="1" applyAlignment="1" applyProtection="1">
      <alignment horizontal="left" vertical="top" wrapText="1"/>
      <protection locked="0"/>
    </xf>
    <xf numFmtId="3" fontId="17" fillId="0" borderId="11" xfId="0" applyNumberFormat="1" applyFont="1" applyBorder="1" applyAlignment="1" applyProtection="1">
      <alignment horizontal="right" vertical="top"/>
      <protection locked="0"/>
    </xf>
    <xf numFmtId="3" fontId="22" fillId="5" borderId="11" xfId="0" applyNumberFormat="1" applyFont="1" applyFill="1" applyBorder="1" applyAlignment="1">
      <alignment horizontal="right" vertical="top"/>
    </xf>
    <xf numFmtId="0" fontId="18" fillId="5" borderId="11" xfId="0" applyFont="1" applyFill="1" applyBorder="1" applyAlignment="1" applyProtection="1">
      <alignment horizontal="left" vertical="top"/>
      <protection locked="0"/>
    </xf>
    <xf numFmtId="3" fontId="16" fillId="4" borderId="11" xfId="0" applyNumberFormat="1" applyFont="1" applyFill="1" applyBorder="1" applyAlignment="1" applyProtection="1">
      <alignment horizontal="right" vertical="top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3" fontId="16" fillId="0" borderId="13" xfId="0" applyNumberFormat="1" applyFont="1" applyBorder="1" applyAlignment="1" applyProtection="1">
      <alignment horizontal="right" vertical="top"/>
      <protection locked="0"/>
    </xf>
    <xf numFmtId="3" fontId="21" fillId="0" borderId="14" xfId="0" applyNumberFormat="1" applyFont="1" applyBorder="1" applyAlignment="1" applyProtection="1">
      <alignment horizontal="right" vertical="top"/>
      <protection locked="0"/>
    </xf>
    <xf numFmtId="3" fontId="21" fillId="5" borderId="11" xfId="0" applyNumberFormat="1" applyFont="1" applyFill="1" applyBorder="1" applyAlignment="1">
      <alignment horizontal="right"/>
    </xf>
    <xf numFmtId="3" fontId="23" fillId="5" borderId="11" xfId="0" applyNumberFormat="1" applyFont="1" applyFill="1" applyBorder="1" applyAlignment="1">
      <alignment horizontal="right"/>
    </xf>
    <xf numFmtId="0" fontId="24" fillId="5" borderId="11" xfId="0" applyFont="1" applyFill="1" applyBorder="1" applyAlignment="1" applyProtection="1">
      <alignment horizontal="left" vertical="top" wrapText="1"/>
      <protection locked="0"/>
    </xf>
    <xf numFmtId="0" fontId="18" fillId="4" borderId="11" xfId="0" applyFont="1" applyFill="1" applyBorder="1" applyAlignment="1" applyProtection="1">
      <alignment horizontal="left" vertical="top" wrapText="1"/>
      <protection locked="0"/>
    </xf>
    <xf numFmtId="3" fontId="17" fillId="5" borderId="11" xfId="0" applyNumberFormat="1" applyFont="1" applyFill="1" applyBorder="1" applyAlignment="1">
      <alignment horizontal="right" vertical="top"/>
    </xf>
    <xf numFmtId="0" fontId="18" fillId="4" borderId="11" xfId="0" applyFont="1" applyFill="1" applyBorder="1" applyAlignment="1" applyProtection="1">
      <alignment horizontal="left" vertical="top"/>
      <protection locked="0"/>
    </xf>
    <xf numFmtId="0" fontId="18" fillId="5" borderId="1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17" fillId="0" borderId="3" xfId="0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13" fillId="0" borderId="7" xfId="0" applyFont="1" applyBorder="1" applyAlignment="1" applyProtection="1"/>
    <xf numFmtId="0" fontId="0" fillId="0" borderId="7" xfId="0" applyBorder="1" applyAlignment="1" applyProtection="1"/>
    <xf numFmtId="0" fontId="4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wrapText="1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center" vertical="top" wrapText="1"/>
    </xf>
    <xf numFmtId="0" fontId="5" fillId="0" borderId="14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16" fillId="0" borderId="3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2" xfId="0" applyFont="1" applyBorder="1" applyAlignment="1" applyProtection="1">
      <alignment wrapText="1"/>
      <protection locked="0"/>
    </xf>
    <xf numFmtId="0" fontId="17" fillId="0" borderId="12" xfId="0" applyFont="1" applyBorder="1" applyAlignment="1" applyProtection="1">
      <alignment horizontal="center" vertical="top" wrapText="1"/>
      <protection locked="0"/>
    </xf>
    <xf numFmtId="0" fontId="17" fillId="0" borderId="13" xfId="0" applyFont="1" applyBorder="1" applyAlignment="1" applyProtection="1">
      <alignment horizontal="center" vertical="top" wrapText="1"/>
      <protection locked="0"/>
    </xf>
    <xf numFmtId="0" fontId="17" fillId="0" borderId="14" xfId="0" applyFont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 applyProtection="1">
      <alignment horizontal="center" vertical="top" wrapText="1"/>
      <protection locked="0"/>
    </xf>
    <xf numFmtId="0" fontId="16" fillId="0" borderId="13" xfId="0" applyFont="1" applyBorder="1" applyAlignment="1" applyProtection="1">
      <alignment horizontal="center" vertical="top" wrapText="1"/>
      <protection locked="0"/>
    </xf>
    <xf numFmtId="0" fontId="16" fillId="0" borderId="14" xfId="0" applyFont="1" applyBorder="1" applyAlignment="1" applyProtection="1">
      <alignment horizontal="center" vertical="top" wrapText="1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center" vertical="top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2019300</xdr:colOff>
      <xdr:row>4</xdr:row>
      <xdr:rowOff>47625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AEF8903-0CBA-49C4-B8B3-0FB29242C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"/>
          <a:ext cx="201930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2019300</xdr:colOff>
      <xdr:row>4</xdr:row>
      <xdr:rowOff>47625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5BFBAAB-F409-4999-90E0-06B8AAE86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"/>
          <a:ext cx="2019300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2019300</xdr:colOff>
      <xdr:row>4</xdr:row>
      <xdr:rowOff>47625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019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0</xdr:col>
      <xdr:colOff>2019993</xdr:colOff>
      <xdr:row>3</xdr:row>
      <xdr:rowOff>101831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06F4D5B-3EC3-46D2-91F2-20DC6EE1A3D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"/>
          <a:ext cx="2019993" cy="48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0</xdr:col>
      <xdr:colOff>2019993</xdr:colOff>
      <xdr:row>3</xdr:row>
      <xdr:rowOff>101831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AC0FBE35-F3CA-4136-BE00-C1A0FBD307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019993" cy="484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aSallinen\Desktop\Kopio_Muokattu%20200409_Sosteri%20Sote-hakemus_Talousarviolaskelma_avat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hteenveto"/>
      <sheetName val="2. Nuorten psyk sos menetelmät"/>
      <sheetName val="3.Kustannukset toimenpiteittäin"/>
    </sheetNames>
    <sheetDataSet>
      <sheetData sheetId="0"/>
      <sheetData sheetId="1">
        <row r="56">
          <cell r="F56">
            <v>7712</v>
          </cell>
        </row>
        <row r="57">
          <cell r="F57">
            <v>14284</v>
          </cell>
        </row>
        <row r="58">
          <cell r="F58">
            <v>14121</v>
          </cell>
        </row>
      </sheetData>
      <sheetData sheetId="2">
        <row r="4">
          <cell r="F4">
            <v>25000</v>
          </cell>
          <cell r="G4">
            <v>25000</v>
          </cell>
        </row>
        <row r="5">
          <cell r="F5">
            <v>20000</v>
          </cell>
          <cell r="G5">
            <v>20000</v>
          </cell>
        </row>
        <row r="6">
          <cell r="F6">
            <v>20000</v>
          </cell>
        </row>
        <row r="7">
          <cell r="F7">
            <v>10000</v>
          </cell>
          <cell r="G7">
            <v>10000</v>
          </cell>
        </row>
        <row r="8">
          <cell r="E8">
            <v>10000</v>
          </cell>
          <cell r="F8">
            <v>20000</v>
          </cell>
        </row>
        <row r="9">
          <cell r="F9">
            <v>10000</v>
          </cell>
          <cell r="G9">
            <v>10000</v>
          </cell>
        </row>
        <row r="10">
          <cell r="F10">
            <v>10000</v>
          </cell>
          <cell r="G10">
            <v>10000</v>
          </cell>
        </row>
        <row r="11">
          <cell r="F11">
            <v>10000</v>
          </cell>
          <cell r="G11">
            <v>10000</v>
          </cell>
        </row>
        <row r="12">
          <cell r="F12">
            <v>10000</v>
          </cell>
          <cell r="G12">
            <v>10000</v>
          </cell>
        </row>
        <row r="13">
          <cell r="F13">
            <v>7500</v>
          </cell>
          <cell r="G13">
            <v>7500</v>
          </cell>
        </row>
        <row r="15">
          <cell r="F15">
            <v>40000</v>
          </cell>
          <cell r="G15">
            <v>20000</v>
          </cell>
        </row>
        <row r="16">
          <cell r="F16">
            <v>20000</v>
          </cell>
          <cell r="G16">
            <v>10000</v>
          </cell>
        </row>
        <row r="17">
          <cell r="F17">
            <v>15000</v>
          </cell>
          <cell r="G17">
            <v>5000</v>
          </cell>
        </row>
        <row r="18">
          <cell r="E18">
            <v>50000</v>
          </cell>
          <cell r="F18">
            <v>50000</v>
          </cell>
          <cell r="G18">
            <v>20000</v>
          </cell>
        </row>
        <row r="19">
          <cell r="E19">
            <v>2000</v>
          </cell>
          <cell r="F19">
            <v>18000</v>
          </cell>
          <cell r="G19">
            <v>10000</v>
          </cell>
        </row>
        <row r="20">
          <cell r="F20">
            <v>10000</v>
          </cell>
        </row>
        <row r="21">
          <cell r="F21">
            <v>20000</v>
          </cell>
          <cell r="G21">
            <v>20000</v>
          </cell>
        </row>
        <row r="26">
          <cell r="E26">
            <v>25000</v>
          </cell>
          <cell r="F26">
            <v>25000</v>
          </cell>
          <cell r="G26">
            <v>25000</v>
          </cell>
        </row>
        <row r="27">
          <cell r="E27">
            <v>18750</v>
          </cell>
          <cell r="F27">
            <v>18750</v>
          </cell>
          <cell r="G27">
            <v>18750</v>
          </cell>
        </row>
        <row r="32">
          <cell r="E32">
            <v>4000</v>
          </cell>
          <cell r="F32">
            <v>4000</v>
          </cell>
          <cell r="G32">
            <v>4000</v>
          </cell>
        </row>
        <row r="33">
          <cell r="F33">
            <v>5000</v>
          </cell>
          <cell r="G33">
            <v>5000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61D7-6077-4086-BB98-9B70F554423F}">
  <sheetPr>
    <pageSetUpPr fitToPage="1"/>
  </sheetPr>
  <dimension ref="A1:H59"/>
  <sheetViews>
    <sheetView topLeftCell="A34" zoomScale="130" zoomScaleNormal="130" workbookViewId="0">
      <selection activeCell="H42" sqref="H42"/>
    </sheetView>
  </sheetViews>
  <sheetFormatPr defaultRowHeight="14.5"/>
  <cols>
    <col min="1" max="1" width="37.1796875" style="1" customWidth="1"/>
    <col min="2" max="6" width="12.81640625" style="1" customWidth="1"/>
  </cols>
  <sheetData>
    <row r="1" spans="1:6">
      <c r="A1" s="30"/>
      <c r="B1" s="30"/>
      <c r="C1" s="30"/>
      <c r="D1" s="30"/>
      <c r="E1" s="30"/>
      <c r="F1" s="30"/>
    </row>
    <row r="2" spans="1:6" ht="15.5">
      <c r="A2" s="30"/>
      <c r="B2" s="132" t="s">
        <v>0</v>
      </c>
      <c r="C2" s="133"/>
      <c r="D2" s="133"/>
      <c r="E2" s="133"/>
      <c r="F2" s="133"/>
    </row>
    <row r="3" spans="1:6">
      <c r="A3" s="30"/>
      <c r="B3" s="30"/>
      <c r="C3" s="30"/>
      <c r="D3" s="30"/>
      <c r="E3" s="30"/>
      <c r="F3" s="30"/>
    </row>
    <row r="4" spans="1:6">
      <c r="A4" s="30"/>
      <c r="B4" s="30"/>
      <c r="C4" s="31"/>
      <c r="D4" s="31"/>
      <c r="E4" s="31"/>
      <c r="F4" s="31"/>
    </row>
    <row r="5" spans="1:6">
      <c r="A5" s="30"/>
      <c r="B5" s="30"/>
      <c r="C5" s="31"/>
      <c r="D5" s="31"/>
      <c r="E5" s="31"/>
      <c r="F5" s="31"/>
    </row>
    <row r="6" spans="1:6">
      <c r="A6" s="30"/>
      <c r="B6" s="30"/>
      <c r="C6" s="31"/>
      <c r="D6" s="31"/>
      <c r="E6" s="31"/>
      <c r="F6" s="31"/>
    </row>
    <row r="7" spans="1:6">
      <c r="A7" s="32" t="s">
        <v>1</v>
      </c>
      <c r="B7" s="33"/>
      <c r="C7" s="33"/>
      <c r="D7" s="34"/>
      <c r="E7" s="34"/>
      <c r="F7" s="34"/>
    </row>
    <row r="8" spans="1:6">
      <c r="A8" s="35" t="s">
        <v>2</v>
      </c>
      <c r="B8" s="36"/>
      <c r="C8" s="37"/>
      <c r="D8" s="37"/>
      <c r="E8" s="37"/>
      <c r="F8" s="38"/>
    </row>
    <row r="9" spans="1:6">
      <c r="A9" s="2" t="s">
        <v>3</v>
      </c>
      <c r="B9" s="3"/>
      <c r="C9" s="4"/>
      <c r="D9" s="4"/>
      <c r="E9" s="4"/>
      <c r="F9" s="5"/>
    </row>
    <row r="10" spans="1:6">
      <c r="A10" s="39" t="s">
        <v>4</v>
      </c>
      <c r="B10" s="40"/>
      <c r="C10" s="41"/>
      <c r="D10" s="41"/>
      <c r="E10" s="41"/>
      <c r="F10" s="42"/>
    </row>
    <row r="11" spans="1:6">
      <c r="A11" s="6" t="s">
        <v>5</v>
      </c>
      <c r="B11" s="7"/>
      <c r="C11" s="8"/>
      <c r="D11" s="8"/>
      <c r="E11" s="8"/>
      <c r="F11" s="9"/>
    </row>
    <row r="12" spans="1:6">
      <c r="A12" s="134" t="s">
        <v>6</v>
      </c>
      <c r="B12" s="134"/>
      <c r="C12" s="134"/>
      <c r="D12" s="33"/>
      <c r="E12" s="33"/>
      <c r="F12" s="33"/>
    </row>
    <row r="13" spans="1:6">
      <c r="A13" s="43"/>
      <c r="B13" s="44"/>
      <c r="C13" s="44"/>
      <c r="D13" s="33"/>
      <c r="E13" s="33"/>
      <c r="F13" s="33"/>
    </row>
    <row r="14" spans="1:6">
      <c r="A14" s="45" t="s">
        <v>7</v>
      </c>
      <c r="B14" s="33"/>
      <c r="C14" s="33"/>
      <c r="D14" s="33"/>
      <c r="E14" s="33"/>
      <c r="F14" s="45"/>
    </row>
    <row r="15" spans="1:6">
      <c r="A15" s="46"/>
      <c r="B15" s="47" t="s">
        <v>8</v>
      </c>
      <c r="C15" s="47" t="s">
        <v>8</v>
      </c>
      <c r="D15" s="47" t="s">
        <v>8</v>
      </c>
      <c r="E15" s="47" t="s">
        <v>8</v>
      </c>
      <c r="F15" s="48" t="s">
        <v>9</v>
      </c>
    </row>
    <row r="16" spans="1:6">
      <c r="A16" s="46"/>
      <c r="B16" s="49">
        <v>2020</v>
      </c>
      <c r="C16" s="49">
        <v>2021</v>
      </c>
      <c r="D16" s="49">
        <v>2022</v>
      </c>
      <c r="E16" s="49">
        <v>2023</v>
      </c>
      <c r="F16" s="50"/>
    </row>
    <row r="17" spans="1:6">
      <c r="A17" s="51" t="s">
        <v>10</v>
      </c>
      <c r="B17" s="70">
        <f>SUM(B18:B19)</f>
        <v>175750</v>
      </c>
      <c r="C17" s="70">
        <f>SUM(C18:C19)</f>
        <v>574250</v>
      </c>
      <c r="D17" s="70">
        <f>SUM(D18:D19)</f>
        <v>1651250</v>
      </c>
      <c r="E17" s="70">
        <f>SUM(E18:E19)</f>
        <v>1800000</v>
      </c>
      <c r="F17" s="10">
        <f>SUM(B17:E17)</f>
        <v>4201250</v>
      </c>
    </row>
    <row r="18" spans="1:6">
      <c r="A18" s="52" t="s">
        <v>11</v>
      </c>
      <c r="B18" s="11">
        <v>125000</v>
      </c>
      <c r="C18" s="11">
        <v>332500</v>
      </c>
      <c r="D18" s="11">
        <v>1232500</v>
      </c>
      <c r="E18" s="11">
        <v>1500000</v>
      </c>
      <c r="F18" s="12">
        <f>SUM(B18:E18)</f>
        <v>3190000</v>
      </c>
    </row>
    <row r="19" spans="1:6">
      <c r="A19" s="52" t="s">
        <v>12</v>
      </c>
      <c r="B19" s="11">
        <v>50750</v>
      </c>
      <c r="C19" s="11">
        <v>241750</v>
      </c>
      <c r="D19" s="11">
        <v>418750</v>
      </c>
      <c r="E19" s="11">
        <v>300000</v>
      </c>
      <c r="F19" s="12">
        <f>SUM(B19:E19)</f>
        <v>1011250</v>
      </c>
    </row>
    <row r="20" spans="1:6">
      <c r="A20" s="135"/>
      <c r="B20" s="136"/>
      <c r="C20" s="136"/>
      <c r="D20" s="136"/>
      <c r="E20" s="136"/>
      <c r="F20" s="137"/>
    </row>
    <row r="21" spans="1:6">
      <c r="A21" s="53" t="s">
        <v>13</v>
      </c>
      <c r="B21" s="70">
        <f>SUM(B22:B25)</f>
        <v>157300</v>
      </c>
      <c r="C21" s="70">
        <f>SUM(C22:C25)</f>
        <v>336600</v>
      </c>
      <c r="D21" s="70">
        <f>SUM(D22:D25)</f>
        <v>666600</v>
      </c>
      <c r="E21" s="70">
        <f>SUM(E22:E25)</f>
        <v>510532</v>
      </c>
      <c r="F21" s="10">
        <f>SUM(B21:E21)</f>
        <v>1671032</v>
      </c>
    </row>
    <row r="22" spans="1:6">
      <c r="A22" s="52" t="s">
        <v>14</v>
      </c>
      <c r="B22" s="11">
        <v>128000</v>
      </c>
      <c r="C22" s="11">
        <v>285000</v>
      </c>
      <c r="D22" s="11">
        <v>485000</v>
      </c>
      <c r="E22" s="11">
        <v>380000</v>
      </c>
      <c r="F22" s="12">
        <f>SUM(B22:E22)</f>
        <v>1278000</v>
      </c>
    </row>
    <row r="23" spans="1:6">
      <c r="A23" s="52" t="s">
        <v>15</v>
      </c>
      <c r="B23" s="11">
        <v>5300</v>
      </c>
      <c r="C23" s="11">
        <v>6600</v>
      </c>
      <c r="D23" s="11">
        <v>26600</v>
      </c>
      <c r="E23" s="11">
        <v>20000</v>
      </c>
      <c r="F23" s="12">
        <f t="shared" ref="F23:F25" si="0">SUM(B23:E23)</f>
        <v>58500</v>
      </c>
    </row>
    <row r="24" spans="1:6">
      <c r="A24" s="52" t="s">
        <v>16</v>
      </c>
      <c r="B24" s="11">
        <v>23000</v>
      </c>
      <c r="C24" s="11">
        <v>42000</v>
      </c>
      <c r="D24" s="11">
        <v>92000</v>
      </c>
      <c r="E24" s="11">
        <v>50000</v>
      </c>
      <c r="F24" s="12">
        <f t="shared" si="0"/>
        <v>207000</v>
      </c>
    </row>
    <row r="25" spans="1:6">
      <c r="A25" s="52" t="s">
        <v>17</v>
      </c>
      <c r="B25" s="11">
        <v>1000</v>
      </c>
      <c r="C25" s="11">
        <v>3000</v>
      </c>
      <c r="D25" s="11">
        <v>63000</v>
      </c>
      <c r="E25" s="11">
        <v>60532</v>
      </c>
      <c r="F25" s="12">
        <f t="shared" si="0"/>
        <v>127532</v>
      </c>
    </row>
    <row r="26" spans="1:6">
      <c r="A26" s="135"/>
      <c r="B26" s="136"/>
      <c r="C26" s="136"/>
      <c r="D26" s="136"/>
      <c r="E26" s="136"/>
      <c r="F26" s="137"/>
    </row>
    <row r="27" spans="1:6">
      <c r="A27" s="51" t="s">
        <v>18</v>
      </c>
      <c r="B27" s="11">
        <v>600</v>
      </c>
      <c r="C27" s="11">
        <v>1200</v>
      </c>
      <c r="D27" s="11">
        <v>7200</v>
      </c>
      <c r="E27" s="11">
        <v>4000</v>
      </c>
      <c r="F27" s="10">
        <f>SUM(B27:E27)</f>
        <v>13000</v>
      </c>
    </row>
    <row r="28" spans="1:6">
      <c r="A28" s="138"/>
      <c r="B28" s="139"/>
      <c r="C28" s="139"/>
      <c r="D28" s="139"/>
      <c r="E28" s="139"/>
      <c r="F28" s="140"/>
    </row>
    <row r="29" spans="1:6">
      <c r="A29" s="51" t="s">
        <v>19</v>
      </c>
      <c r="B29" s="11">
        <v>0</v>
      </c>
      <c r="C29" s="11">
        <v>0</v>
      </c>
      <c r="D29" s="11">
        <v>15000</v>
      </c>
      <c r="E29" s="11">
        <v>15000</v>
      </c>
      <c r="F29" s="10">
        <f>SUM(B29:E29)</f>
        <v>30000</v>
      </c>
    </row>
    <row r="30" spans="1:6">
      <c r="A30" s="54"/>
      <c r="B30" s="55"/>
      <c r="C30" s="55"/>
      <c r="D30" s="55"/>
      <c r="E30" s="55"/>
      <c r="F30" s="56"/>
    </row>
    <row r="31" spans="1:6">
      <c r="A31" s="51" t="s">
        <v>20</v>
      </c>
      <c r="B31" s="11">
        <v>8712</v>
      </c>
      <c r="C31" s="11">
        <v>17784</v>
      </c>
      <c r="D31" s="11">
        <v>28121</v>
      </c>
      <c r="E31" s="11">
        <v>15000</v>
      </c>
      <c r="F31" s="10">
        <f>SUM(B31:E31)</f>
        <v>69617</v>
      </c>
    </row>
    <row r="32" spans="1:6">
      <c r="A32" s="135"/>
      <c r="B32" s="136"/>
      <c r="C32" s="136"/>
      <c r="D32" s="136"/>
      <c r="E32" s="136"/>
      <c r="F32" s="137"/>
    </row>
    <row r="33" spans="1:8">
      <c r="A33" s="51" t="s">
        <v>21</v>
      </c>
      <c r="B33" s="70">
        <f>SUM(B34:B36)</f>
        <v>0</v>
      </c>
      <c r="C33" s="70">
        <f>SUM(C34:C36)</f>
        <v>0</v>
      </c>
      <c r="D33" s="70">
        <f>SUM(D34:D36)</f>
        <v>0</v>
      </c>
      <c r="E33" s="70">
        <f>SUM(E34:E36)</f>
        <v>0</v>
      </c>
      <c r="F33" s="10">
        <f>SUM(B33:E33)</f>
        <v>0</v>
      </c>
    </row>
    <row r="34" spans="1:8">
      <c r="A34" s="52" t="s">
        <v>22</v>
      </c>
      <c r="B34" s="11"/>
      <c r="C34" s="11"/>
      <c r="D34" s="11"/>
      <c r="E34" s="11"/>
      <c r="F34" s="12">
        <f>SUM(B34:E34)</f>
        <v>0</v>
      </c>
    </row>
    <row r="35" spans="1:8">
      <c r="A35" s="52" t="s">
        <v>23</v>
      </c>
      <c r="B35" s="11"/>
      <c r="C35" s="11"/>
      <c r="D35" s="11"/>
      <c r="E35" s="11"/>
      <c r="F35" s="12">
        <f t="shared" ref="F35:F36" si="1">SUM(B35:E35)</f>
        <v>0</v>
      </c>
    </row>
    <row r="36" spans="1:8">
      <c r="A36" s="52" t="s">
        <v>24</v>
      </c>
      <c r="B36" s="11"/>
      <c r="C36" s="11"/>
      <c r="D36" s="11"/>
      <c r="E36" s="11"/>
      <c r="F36" s="12">
        <f t="shared" si="1"/>
        <v>0</v>
      </c>
    </row>
    <row r="37" spans="1:8" ht="15" thickBot="1">
      <c r="A37" s="123"/>
      <c r="B37" s="124"/>
      <c r="C37" s="124"/>
      <c r="D37" s="124"/>
      <c r="E37" s="124"/>
      <c r="F37" s="125"/>
    </row>
    <row r="38" spans="1:8" ht="18" customHeight="1" thickBot="1">
      <c r="A38" s="57" t="s">
        <v>25</v>
      </c>
      <c r="B38" s="24">
        <f>SUM(B17,B21,B27,B29,B31,B33)</f>
        <v>342362</v>
      </c>
      <c r="C38" s="24">
        <f>SUM(C17,C21,C27,C29,C31,C33)</f>
        <v>929834</v>
      </c>
      <c r="D38" s="71">
        <f>SUM(D17,D21,D27,D29,D31,D33)</f>
        <v>2368171</v>
      </c>
      <c r="E38" s="71">
        <f>SUM(E17,E21,E27,E29,E31,E33)</f>
        <v>2344532</v>
      </c>
      <c r="F38" s="24">
        <f>SUM(F17,F21,F27,F29,F31,F33)</f>
        <v>5984899</v>
      </c>
    </row>
    <row r="39" spans="1:8" ht="23">
      <c r="A39" s="58" t="s">
        <v>26</v>
      </c>
      <c r="B39" s="11"/>
      <c r="C39" s="11"/>
      <c r="D39" s="11"/>
      <c r="E39" s="11"/>
      <c r="F39" s="16">
        <f>SUM(B39:E39)</f>
        <v>0</v>
      </c>
    </row>
    <row r="40" spans="1:8">
      <c r="A40" s="59" t="s">
        <v>27</v>
      </c>
      <c r="B40" s="11"/>
      <c r="C40" s="11"/>
      <c r="D40" s="11"/>
      <c r="E40" s="11"/>
      <c r="F40" s="16">
        <f t="shared" ref="F40:F41" si="2">SUM(B40:E40)</f>
        <v>0</v>
      </c>
    </row>
    <row r="41" spans="1:8" ht="15" thickBot="1">
      <c r="A41" s="60" t="s">
        <v>28</v>
      </c>
      <c r="B41" s="17"/>
      <c r="C41" s="17"/>
      <c r="D41" s="17"/>
      <c r="E41" s="17"/>
      <c r="F41" s="16">
        <f t="shared" si="2"/>
        <v>0</v>
      </c>
    </row>
    <row r="42" spans="1:8" ht="23.5" thickBot="1">
      <c r="A42" s="57" t="s">
        <v>29</v>
      </c>
      <c r="B42" s="18">
        <f>(B38-B39-B40-B41)</f>
        <v>342362</v>
      </c>
      <c r="C42" s="18">
        <f>(C38-C39-C40-C41)</f>
        <v>929834</v>
      </c>
      <c r="D42" s="18">
        <f>(D38-D39-D40-D41)</f>
        <v>2368171</v>
      </c>
      <c r="E42" s="18">
        <f>(E38-E39-E40-E41)</f>
        <v>2344532</v>
      </c>
      <c r="F42" s="18">
        <f>(F38-F39-F40-F41)</f>
        <v>5984899</v>
      </c>
    </row>
    <row r="43" spans="1:8">
      <c r="A43" s="61" t="s">
        <v>30</v>
      </c>
      <c r="B43" s="14"/>
      <c r="C43" s="14"/>
      <c r="D43" s="14"/>
      <c r="E43" s="14"/>
      <c r="F43" s="15">
        <f>SUM(B43:E43)</f>
        <v>0</v>
      </c>
    </row>
    <row r="44" spans="1:8">
      <c r="A44" s="61" t="s">
        <v>31</v>
      </c>
      <c r="B44" s="25"/>
      <c r="C44" s="25"/>
      <c r="D44" s="25"/>
      <c r="E44" s="25"/>
      <c r="F44" s="15">
        <f t="shared" ref="F44:F45" si="3">SUM(B44:E44)</f>
        <v>0</v>
      </c>
      <c r="H44" s="26"/>
    </row>
    <row r="45" spans="1:8" ht="23.5" thickBot="1">
      <c r="A45" s="62" t="s">
        <v>32</v>
      </c>
      <c r="B45" s="17">
        <v>342362</v>
      </c>
      <c r="C45" s="17">
        <v>929834</v>
      </c>
      <c r="D45" s="17">
        <v>807171</v>
      </c>
      <c r="E45" s="17"/>
      <c r="F45" s="15">
        <f t="shared" si="3"/>
        <v>2079367</v>
      </c>
      <c r="H45" s="26"/>
    </row>
    <row r="46" spans="1:8" ht="15.5" thickTop="1" thickBot="1">
      <c r="A46" s="63" t="s">
        <v>33</v>
      </c>
      <c r="B46" s="18">
        <f>(B42-B43-B44-B45)</f>
        <v>0</v>
      </c>
      <c r="C46" s="18">
        <f t="shared" ref="C46:D46" si="4">(C42-C43-C44-C45)</f>
        <v>0</v>
      </c>
      <c r="D46" s="18">
        <f t="shared" si="4"/>
        <v>1561000</v>
      </c>
      <c r="E46" s="18">
        <f>(E42-E43-E44-E45)</f>
        <v>2344532</v>
      </c>
      <c r="F46" s="18">
        <f>(F42-F43-F44-F45)</f>
        <v>3905532</v>
      </c>
      <c r="H46" s="26"/>
    </row>
    <row r="47" spans="1:8" ht="15" thickTop="1">
      <c r="A47" s="64"/>
      <c r="B47" s="64"/>
      <c r="C47" s="64"/>
      <c r="D47" s="64"/>
      <c r="E47" s="64"/>
      <c r="F47" s="64"/>
    </row>
    <row r="48" spans="1:8">
      <c r="A48" s="126" t="s">
        <v>34</v>
      </c>
      <c r="B48" s="127"/>
      <c r="C48" s="127"/>
      <c r="D48" s="127"/>
      <c r="E48" s="127"/>
      <c r="F48" s="127"/>
    </row>
    <row r="49" spans="1:6">
      <c r="A49" s="58" t="s">
        <v>35</v>
      </c>
      <c r="B49" s="14"/>
      <c r="C49" s="14"/>
      <c r="D49" s="14">
        <v>300000</v>
      </c>
      <c r="E49" s="14">
        <v>382500</v>
      </c>
      <c r="F49" s="15">
        <f t="shared" ref="F49:F51" si="5">SUM(B49:E49)</f>
        <v>682500</v>
      </c>
    </row>
    <row r="50" spans="1:6" ht="35" thickBot="1">
      <c r="A50" s="58" t="s">
        <v>36</v>
      </c>
      <c r="B50" s="14">
        <v>56000</v>
      </c>
      <c r="C50" s="14">
        <v>116000</v>
      </c>
      <c r="D50" s="14">
        <v>63000</v>
      </c>
      <c r="E50" s="14"/>
      <c r="F50" s="15">
        <f t="shared" si="5"/>
        <v>235000</v>
      </c>
    </row>
    <row r="51" spans="1:6" ht="27" thickTop="1" thickBot="1">
      <c r="A51" s="63" t="s">
        <v>37</v>
      </c>
      <c r="B51" s="69"/>
      <c r="C51" s="69"/>
      <c r="D51" s="69">
        <v>300000</v>
      </c>
      <c r="E51" s="69">
        <v>382500</v>
      </c>
      <c r="F51" s="18">
        <f t="shared" si="5"/>
        <v>682500</v>
      </c>
    </row>
    <row r="52" spans="1:6" ht="15" thickTop="1">
      <c r="A52" s="45"/>
      <c r="B52" s="33"/>
      <c r="C52" s="33"/>
      <c r="D52" s="33"/>
      <c r="E52" s="33"/>
      <c r="F52" s="33"/>
    </row>
    <row r="53" spans="1:6">
      <c r="A53" s="32" t="s">
        <v>38</v>
      </c>
      <c r="B53" s="33"/>
      <c r="C53" s="33"/>
      <c r="D53" s="33"/>
      <c r="E53" s="33"/>
      <c r="F53" s="33"/>
    </row>
    <row r="54" spans="1:6">
      <c r="A54" s="65" t="s">
        <v>39</v>
      </c>
      <c r="B54" s="128" t="s">
        <v>40</v>
      </c>
      <c r="C54" s="129"/>
      <c r="D54" s="129"/>
      <c r="E54" s="75"/>
      <c r="F54" s="66"/>
    </row>
    <row r="55" spans="1:6">
      <c r="A55" s="27"/>
      <c r="B55" s="28"/>
      <c r="C55" s="29"/>
      <c r="D55" s="29"/>
      <c r="E55" s="29"/>
      <c r="F55" s="21"/>
    </row>
    <row r="56" spans="1:6">
      <c r="A56" s="19"/>
      <c r="B56" s="20"/>
      <c r="C56" s="20"/>
      <c r="D56" s="20"/>
      <c r="E56" s="20"/>
      <c r="F56" s="21"/>
    </row>
    <row r="57" spans="1:6">
      <c r="A57" s="22"/>
      <c r="B57" s="67" t="s">
        <v>41</v>
      </c>
      <c r="C57" s="67"/>
      <c r="D57" s="67"/>
      <c r="E57" s="67"/>
      <c r="F57" s="68"/>
    </row>
    <row r="58" spans="1:6">
      <c r="A58" s="23"/>
      <c r="B58" s="130"/>
      <c r="C58" s="131"/>
      <c r="D58" s="131"/>
      <c r="E58" s="23"/>
    </row>
    <row r="59" spans="1:6">
      <c r="A59" s="23"/>
      <c r="B59" s="23"/>
      <c r="C59" s="23"/>
      <c r="D59" s="23"/>
      <c r="E59" s="23"/>
      <c r="F59" s="23"/>
    </row>
  </sheetData>
  <sheetProtection algorithmName="SHA-512" hashValue="8xeqNUrSXLeKvtTWYJEyqhC2y9wlg/y5JPrNsisJLYoOlEG7AY8nXemxMIfTSsuVG3Zj98x613ieglOj3JFccA==" saltValue="EySKFDW1Y9KtfVhkskKPcg==" spinCount="100000" sheet="1" objects="1" scenarios="1"/>
  <mergeCells count="10">
    <mergeCell ref="A37:F37"/>
    <mergeCell ref="A48:F48"/>
    <mergeCell ref="B54:D54"/>
    <mergeCell ref="B58:D58"/>
    <mergeCell ref="B2:F2"/>
    <mergeCell ref="A12:C12"/>
    <mergeCell ref="A20:F20"/>
    <mergeCell ref="A26:F26"/>
    <mergeCell ref="A28:F28"/>
    <mergeCell ref="A32:F32"/>
  </mergeCells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1E5B0-49AB-4E62-AA70-86AB05AF5F39}">
  <sheetPr>
    <pageSetUpPr fitToPage="1"/>
  </sheetPr>
  <dimension ref="A1:H59"/>
  <sheetViews>
    <sheetView tabSelected="1" topLeftCell="A16" zoomScale="130" zoomScaleNormal="130" workbookViewId="0">
      <selection activeCell="D13" sqref="D13"/>
    </sheetView>
  </sheetViews>
  <sheetFormatPr defaultRowHeight="14.5"/>
  <cols>
    <col min="1" max="1" width="37.1796875" style="1" customWidth="1"/>
    <col min="2" max="6" width="12.81640625" style="1" customWidth="1"/>
  </cols>
  <sheetData>
    <row r="1" spans="1:6">
      <c r="A1" s="30"/>
      <c r="B1" s="30"/>
      <c r="C1" s="30"/>
      <c r="D1" s="30"/>
      <c r="E1" s="30"/>
      <c r="F1" s="30"/>
    </row>
    <row r="2" spans="1:6" ht="15.5">
      <c r="A2" s="30"/>
      <c r="B2" s="132" t="s">
        <v>0</v>
      </c>
      <c r="C2" s="133"/>
      <c r="D2" s="133"/>
      <c r="E2" s="133"/>
      <c r="F2" s="133"/>
    </row>
    <row r="3" spans="1:6">
      <c r="A3" s="30"/>
      <c r="B3" s="30"/>
      <c r="C3" s="30"/>
      <c r="D3" s="30"/>
      <c r="E3" s="30"/>
      <c r="F3" s="30"/>
    </row>
    <row r="4" spans="1:6">
      <c r="A4" s="30"/>
      <c r="B4" s="30"/>
      <c r="C4" s="31"/>
      <c r="D4" s="31"/>
      <c r="E4" s="31"/>
      <c r="F4" s="31"/>
    </row>
    <row r="5" spans="1:6">
      <c r="A5" s="30"/>
      <c r="B5" s="30"/>
      <c r="C5" s="31"/>
      <c r="D5" s="31"/>
      <c r="E5" s="31"/>
      <c r="F5" s="31"/>
    </row>
    <row r="6" spans="1:6">
      <c r="A6" s="30"/>
      <c r="B6" s="30"/>
      <c r="C6" s="31"/>
      <c r="D6" s="31"/>
      <c r="E6" s="31"/>
      <c r="F6" s="31"/>
    </row>
    <row r="7" spans="1:6">
      <c r="A7" s="32" t="s">
        <v>1</v>
      </c>
      <c r="B7" s="33"/>
      <c r="C7" s="33"/>
      <c r="D7" s="34"/>
      <c r="E7" s="34"/>
      <c r="F7" s="34"/>
    </row>
    <row r="8" spans="1:6">
      <c r="A8" s="35" t="s">
        <v>2</v>
      </c>
      <c r="B8" s="36"/>
      <c r="C8" s="37"/>
      <c r="D8" s="37"/>
      <c r="E8" s="37"/>
      <c r="F8" s="38"/>
    </row>
    <row r="9" spans="1:6">
      <c r="A9" s="2" t="s">
        <v>3</v>
      </c>
      <c r="B9" s="3"/>
      <c r="C9" s="4"/>
      <c r="D9" s="4"/>
      <c r="E9" s="4"/>
      <c r="F9" s="5"/>
    </row>
    <row r="10" spans="1:6">
      <c r="A10" s="39" t="s">
        <v>4</v>
      </c>
      <c r="B10" s="40"/>
      <c r="C10" s="41"/>
      <c r="D10" s="41"/>
      <c r="E10" s="41"/>
      <c r="F10" s="42"/>
    </row>
    <row r="11" spans="1:6">
      <c r="A11" s="6" t="s">
        <v>48</v>
      </c>
      <c r="B11" s="7"/>
      <c r="C11" s="8"/>
      <c r="D11" s="8"/>
      <c r="E11" s="8"/>
      <c r="F11" s="9"/>
    </row>
    <row r="12" spans="1:6">
      <c r="A12" s="134" t="s">
        <v>6</v>
      </c>
      <c r="B12" s="134"/>
      <c r="C12" s="134"/>
      <c r="D12" s="33"/>
      <c r="E12" s="33"/>
      <c r="F12" s="33"/>
    </row>
    <row r="13" spans="1:6">
      <c r="A13" s="43"/>
      <c r="B13" s="44"/>
      <c r="C13" s="44"/>
      <c r="D13" s="33"/>
      <c r="E13" s="33"/>
      <c r="F13" s="33"/>
    </row>
    <row r="14" spans="1:6">
      <c r="A14" s="45" t="s">
        <v>7</v>
      </c>
      <c r="B14" s="33"/>
      <c r="C14" s="33"/>
      <c r="D14" s="33"/>
      <c r="E14" s="33"/>
      <c r="F14" s="45"/>
    </row>
    <row r="15" spans="1:6">
      <c r="A15" s="46"/>
      <c r="B15" s="47" t="s">
        <v>8</v>
      </c>
      <c r="C15" s="47" t="s">
        <v>8</v>
      </c>
      <c r="D15" s="47" t="s">
        <v>8</v>
      </c>
      <c r="E15" s="47" t="s">
        <v>8</v>
      </c>
      <c r="F15" s="48" t="s">
        <v>9</v>
      </c>
    </row>
    <row r="16" spans="1:6">
      <c r="A16" s="46"/>
      <c r="B16" s="49">
        <v>2020</v>
      </c>
      <c r="C16" s="49">
        <v>2021</v>
      </c>
      <c r="D16" s="49">
        <v>2022</v>
      </c>
      <c r="E16" s="49">
        <v>2023</v>
      </c>
      <c r="F16" s="50"/>
    </row>
    <row r="17" spans="1:6">
      <c r="A17" s="51" t="s">
        <v>10</v>
      </c>
      <c r="B17" s="70">
        <f>SUM(B18:B19)</f>
        <v>175750</v>
      </c>
      <c r="C17" s="70">
        <f>SUM(C18:C19)</f>
        <v>574250</v>
      </c>
      <c r="D17" s="70">
        <f>SUM(D18:D19)</f>
        <v>1651250</v>
      </c>
      <c r="E17" s="70">
        <f>SUM(E18:E19)</f>
        <v>1800000</v>
      </c>
      <c r="F17" s="10">
        <f>SUM(B17:E17)</f>
        <v>4201250</v>
      </c>
    </row>
    <row r="18" spans="1:6">
      <c r="A18" s="52" t="s">
        <v>11</v>
      </c>
      <c r="B18" s="11">
        <f>'TSK jatkohaku'!B18+'Yhteenveto Sosteri'!B18+'Yhteenveto Essote'!B18</f>
        <v>125000</v>
      </c>
      <c r="C18" s="11">
        <f>'TSK jatkohaku'!C18+'Yhteenveto Sosteri'!C18+'Yhteenveto Essote'!C18</f>
        <v>332500</v>
      </c>
      <c r="D18" s="11">
        <f>'TSK jatkohaku'!D18+'Yhteenveto Sosteri'!D18+'Yhteenveto Essote'!D18</f>
        <v>1232500</v>
      </c>
      <c r="E18" s="11">
        <f>'TSK jatkohaku'!E18</f>
        <v>1500000</v>
      </c>
      <c r="F18" s="12">
        <f>SUM(B18:E18)</f>
        <v>3190000</v>
      </c>
    </row>
    <row r="19" spans="1:6">
      <c r="A19" s="52" t="s">
        <v>12</v>
      </c>
      <c r="B19" s="11">
        <f>'TSK jatkohaku'!B19+'Yhteenveto Sosteri'!B19+'Yhteenveto Essote'!B19</f>
        <v>50750</v>
      </c>
      <c r="C19" s="11">
        <f>'TSK jatkohaku'!C19+'Yhteenveto Sosteri'!C19+'Yhteenveto Essote'!C19</f>
        <v>241750</v>
      </c>
      <c r="D19" s="11">
        <f>'TSK jatkohaku'!D19+'Yhteenveto Sosteri'!D19+'Yhteenveto Essote'!D19</f>
        <v>418750</v>
      </c>
      <c r="E19" s="11">
        <f>'TSK jatkohaku'!E19</f>
        <v>300000</v>
      </c>
      <c r="F19" s="12">
        <f>SUM(B19:E19)</f>
        <v>1011250</v>
      </c>
    </row>
    <row r="20" spans="1:6">
      <c r="A20" s="135"/>
      <c r="B20" s="136"/>
      <c r="C20" s="136"/>
      <c r="D20" s="136"/>
      <c r="E20" s="136"/>
      <c r="F20" s="137"/>
    </row>
    <row r="21" spans="1:6">
      <c r="A21" s="53" t="s">
        <v>13</v>
      </c>
      <c r="B21" s="70">
        <f>SUM(B22:B25)</f>
        <v>157300</v>
      </c>
      <c r="C21" s="70">
        <f>SUM(C22:C25)</f>
        <v>336600</v>
      </c>
      <c r="D21" s="70">
        <f>SUM(D22:D25)</f>
        <v>666600</v>
      </c>
      <c r="E21" s="70">
        <f>SUM(E22:E25)</f>
        <v>510532</v>
      </c>
      <c r="F21" s="10">
        <f>SUM(B21:E21)</f>
        <v>1671032</v>
      </c>
    </row>
    <row r="22" spans="1:6">
      <c r="A22" s="52" t="s">
        <v>14</v>
      </c>
      <c r="B22" s="11">
        <f>'TSK jatkohaku'!B22+'Yhteenveto Sosteri'!B22+'Yhteenveto Essote'!B22</f>
        <v>128000</v>
      </c>
      <c r="C22" s="11">
        <f>'TSK jatkohaku'!C22+'Yhteenveto Sosteri'!C22+'Yhteenveto Essote'!C22</f>
        <v>285000</v>
      </c>
      <c r="D22" s="11">
        <f>'TSK jatkohaku'!D22+'Yhteenveto Sosteri'!D22+'Yhteenveto Essote'!D22</f>
        <v>485000</v>
      </c>
      <c r="E22" s="11">
        <f>'TSK jatkohaku'!E22</f>
        <v>380000</v>
      </c>
      <c r="F22" s="12">
        <f>SUM(B22:E22)</f>
        <v>1278000</v>
      </c>
    </row>
    <row r="23" spans="1:6">
      <c r="A23" s="52" t="s">
        <v>15</v>
      </c>
      <c r="B23" s="11">
        <f>'TSK jatkohaku'!B23+'Yhteenveto Sosteri'!B23+'Yhteenveto Essote'!B23</f>
        <v>5300</v>
      </c>
      <c r="C23" s="11">
        <f>'TSK jatkohaku'!C23+'Yhteenveto Sosteri'!C23+'Yhteenveto Essote'!C23</f>
        <v>6600</v>
      </c>
      <c r="D23" s="11">
        <f>'TSK jatkohaku'!D23+'Yhteenveto Sosteri'!D23+'Yhteenveto Essote'!D23</f>
        <v>26600</v>
      </c>
      <c r="E23" s="11">
        <f>'TSK jatkohaku'!E23</f>
        <v>20000</v>
      </c>
      <c r="F23" s="12">
        <f t="shared" ref="F23:F25" si="0">SUM(B23:E23)</f>
        <v>58500</v>
      </c>
    </row>
    <row r="24" spans="1:6">
      <c r="A24" s="52" t="s">
        <v>16</v>
      </c>
      <c r="B24" s="11">
        <f>'TSK jatkohaku'!B24+'Yhteenveto Sosteri'!B24+'Yhteenveto Essote'!B24</f>
        <v>23000</v>
      </c>
      <c r="C24" s="11">
        <f>'TSK jatkohaku'!C24+'Yhteenveto Sosteri'!C24+'Yhteenveto Essote'!C24</f>
        <v>42000</v>
      </c>
      <c r="D24" s="11">
        <f>'TSK jatkohaku'!D24+'Yhteenveto Sosteri'!D24+'Yhteenveto Essote'!D24</f>
        <v>92000</v>
      </c>
      <c r="E24" s="11">
        <f>'TSK jatkohaku'!E24</f>
        <v>50000</v>
      </c>
      <c r="F24" s="12">
        <f t="shared" si="0"/>
        <v>207000</v>
      </c>
    </row>
    <row r="25" spans="1:6">
      <c r="A25" s="52" t="s">
        <v>17</v>
      </c>
      <c r="B25" s="11">
        <f>'TSK jatkohaku'!B25+'Yhteenveto Sosteri'!B25+'Yhteenveto Essote'!B25</f>
        <v>1000</v>
      </c>
      <c r="C25" s="11">
        <f>'TSK jatkohaku'!C25+'Yhteenveto Sosteri'!C25+'Yhteenveto Essote'!C25</f>
        <v>3000</v>
      </c>
      <c r="D25" s="11">
        <f>'TSK jatkohaku'!D25+'Yhteenveto Sosteri'!D25+'Yhteenveto Essote'!D25</f>
        <v>63000</v>
      </c>
      <c r="E25" s="11">
        <f>'TSK jatkohaku'!E25</f>
        <v>60532</v>
      </c>
      <c r="F25" s="12">
        <f t="shared" si="0"/>
        <v>127532</v>
      </c>
    </row>
    <row r="26" spans="1:6">
      <c r="A26" s="135"/>
      <c r="B26" s="136"/>
      <c r="C26" s="136"/>
      <c r="D26" s="136"/>
      <c r="E26" s="136"/>
      <c r="F26" s="137"/>
    </row>
    <row r="27" spans="1:6">
      <c r="A27" s="51" t="s">
        <v>18</v>
      </c>
      <c r="B27" s="11">
        <f>'TSK jatkohaku'!B27+'Yhteenveto Sosteri'!B27+'Yhteenveto Essote'!B27</f>
        <v>600</v>
      </c>
      <c r="C27" s="11">
        <f>'TSK jatkohaku'!C27+'Yhteenveto Sosteri'!C27+'Yhteenveto Essote'!C27</f>
        <v>1200</v>
      </c>
      <c r="D27" s="11">
        <f>'TSK jatkohaku'!D27+'Yhteenveto Sosteri'!D27+'Yhteenveto Essote'!D27</f>
        <v>7200</v>
      </c>
      <c r="E27" s="11">
        <f>'TSK jatkohaku'!E27</f>
        <v>4000</v>
      </c>
      <c r="F27" s="10">
        <f>SUM(B27:E27)</f>
        <v>13000</v>
      </c>
    </row>
    <row r="28" spans="1:6">
      <c r="A28" s="138"/>
      <c r="B28" s="139"/>
      <c r="C28" s="139"/>
      <c r="D28" s="139"/>
      <c r="E28" s="139"/>
      <c r="F28" s="140"/>
    </row>
    <row r="29" spans="1:6">
      <c r="A29" s="51" t="s">
        <v>19</v>
      </c>
      <c r="B29" s="11">
        <f>'TSK jatkohaku'!B29+'Yhteenveto Sosteri'!B29+'Yhteenveto Essote'!B29</f>
        <v>0</v>
      </c>
      <c r="C29" s="11">
        <f>'TSK jatkohaku'!C29+'Yhteenveto Sosteri'!C29+'Yhteenveto Essote'!C29</f>
        <v>0</v>
      </c>
      <c r="D29" s="11">
        <f>'TSK jatkohaku'!D29+'Yhteenveto Sosteri'!D29+'Yhteenveto Essote'!D29</f>
        <v>15000</v>
      </c>
      <c r="E29" s="11">
        <f>'TSK jatkohaku'!E29</f>
        <v>15000</v>
      </c>
      <c r="F29" s="10">
        <f>SUM(B29:E29)</f>
        <v>30000</v>
      </c>
    </row>
    <row r="30" spans="1:6">
      <c r="A30" s="54"/>
      <c r="B30" s="55"/>
      <c r="C30" s="55"/>
      <c r="D30" s="55"/>
      <c r="E30" s="55"/>
      <c r="F30" s="56"/>
    </row>
    <row r="31" spans="1:6">
      <c r="A31" s="51" t="s">
        <v>20</v>
      </c>
      <c r="B31" s="11">
        <f>'TSK jatkohaku'!B31+'Yhteenveto Sosteri'!B31+'Yhteenveto Essote'!B31</f>
        <v>8712</v>
      </c>
      <c r="C31" s="11">
        <f>'TSK jatkohaku'!C31+'Yhteenveto Sosteri'!C31+'Yhteenveto Essote'!C31</f>
        <v>17784</v>
      </c>
      <c r="D31" s="11">
        <f>'TSK jatkohaku'!D31+'Yhteenveto Sosteri'!D31+'Yhteenveto Essote'!D31</f>
        <v>28121</v>
      </c>
      <c r="E31" s="11">
        <f>'TSK jatkohaku'!E31</f>
        <v>15000</v>
      </c>
      <c r="F31" s="10">
        <f>SUM(B31:E31)</f>
        <v>69617</v>
      </c>
    </row>
    <row r="32" spans="1:6">
      <c r="A32" s="135"/>
      <c r="B32" s="136"/>
      <c r="C32" s="136"/>
      <c r="D32" s="136"/>
      <c r="E32" s="136"/>
      <c r="F32" s="137"/>
    </row>
    <row r="33" spans="1:8">
      <c r="A33" s="51" t="s">
        <v>21</v>
      </c>
      <c r="B33" s="70">
        <f>SUM(B34:B36)</f>
        <v>0</v>
      </c>
      <c r="C33" s="70">
        <f>SUM(C34:C36)</f>
        <v>0</v>
      </c>
      <c r="D33" s="70">
        <f>SUM(D34:D36)</f>
        <v>0</v>
      </c>
      <c r="E33" s="70">
        <f>SUM(E34:E36)</f>
        <v>0</v>
      </c>
      <c r="F33" s="10">
        <f>SUM(B33:E33)</f>
        <v>0</v>
      </c>
    </row>
    <row r="34" spans="1:8">
      <c r="A34" s="52" t="s">
        <v>22</v>
      </c>
      <c r="B34" s="11"/>
      <c r="C34" s="11"/>
      <c r="D34" s="11"/>
      <c r="E34" s="11"/>
      <c r="F34" s="12">
        <f>SUM(B34:E34)</f>
        <v>0</v>
      </c>
    </row>
    <row r="35" spans="1:8">
      <c r="A35" s="52" t="s">
        <v>23</v>
      </c>
      <c r="B35" s="11"/>
      <c r="C35" s="11"/>
      <c r="D35" s="11"/>
      <c r="E35" s="11"/>
      <c r="F35" s="12">
        <f t="shared" ref="F35:F36" si="1">SUM(B35:E35)</f>
        <v>0</v>
      </c>
    </row>
    <row r="36" spans="1:8">
      <c r="A36" s="52" t="s">
        <v>24</v>
      </c>
      <c r="B36" s="11"/>
      <c r="C36" s="11"/>
      <c r="D36" s="11"/>
      <c r="E36" s="11"/>
      <c r="F36" s="12">
        <f t="shared" si="1"/>
        <v>0</v>
      </c>
    </row>
    <row r="37" spans="1:8" ht="15" thickBot="1">
      <c r="A37" s="123"/>
      <c r="B37" s="124"/>
      <c r="C37" s="124"/>
      <c r="D37" s="124"/>
      <c r="E37" s="124"/>
      <c r="F37" s="125"/>
    </row>
    <row r="38" spans="1:8" ht="18" customHeight="1" thickBot="1">
      <c r="A38" s="57" t="s">
        <v>25</v>
      </c>
      <c r="B38" s="24">
        <f>SUM(B17,B21,B27,B29,B31,B33)</f>
        <v>342362</v>
      </c>
      <c r="C38" s="24">
        <f>SUM(C17,C21,C27,C29,C31,C33)</f>
        <v>929834</v>
      </c>
      <c r="D38" s="71">
        <f>SUM(D17,D21,D27,D29,D31,D33)</f>
        <v>2368171</v>
      </c>
      <c r="E38" s="71">
        <f>SUM(E17,E21,E27,E29,E31,E33)</f>
        <v>2344532</v>
      </c>
      <c r="F38" s="24">
        <f>SUM(F17,F21,F27,F29,F31,F33)</f>
        <v>5984899</v>
      </c>
    </row>
    <row r="39" spans="1:8" ht="23">
      <c r="A39" s="58" t="s">
        <v>26</v>
      </c>
      <c r="B39" s="11"/>
      <c r="C39" s="11"/>
      <c r="D39" s="11"/>
      <c r="E39" s="11"/>
      <c r="F39" s="16">
        <f>SUM(B39:E39)</f>
        <v>0</v>
      </c>
    </row>
    <row r="40" spans="1:8">
      <c r="A40" s="59" t="s">
        <v>27</v>
      </c>
      <c r="B40" s="11"/>
      <c r="C40" s="11"/>
      <c r="D40" s="11"/>
      <c r="E40" s="11"/>
      <c r="F40" s="16">
        <f t="shared" ref="F40:F41" si="2">SUM(B40:E40)</f>
        <v>0</v>
      </c>
    </row>
    <row r="41" spans="1:8" ht="15" thickBot="1">
      <c r="A41" s="60" t="s">
        <v>28</v>
      </c>
      <c r="B41" s="17"/>
      <c r="C41" s="17"/>
      <c r="D41" s="17"/>
      <c r="E41" s="17"/>
      <c r="F41" s="16">
        <f t="shared" si="2"/>
        <v>0</v>
      </c>
    </row>
    <row r="42" spans="1:8" ht="23.5" thickBot="1">
      <c r="A42" s="57" t="s">
        <v>29</v>
      </c>
      <c r="B42" s="18">
        <f>(B38-B39-B40-B41)</f>
        <v>342362</v>
      </c>
      <c r="C42" s="18">
        <f>(C38-C39-C40-C41)</f>
        <v>929834</v>
      </c>
      <c r="D42" s="18">
        <f>(D38-D39-D40-D41)</f>
        <v>2368171</v>
      </c>
      <c r="E42" s="18">
        <f>(E38-E39-E40-E41)</f>
        <v>2344532</v>
      </c>
      <c r="F42" s="18">
        <f>(F38-F39-F40-F41)</f>
        <v>5984899</v>
      </c>
    </row>
    <row r="43" spans="1:8">
      <c r="A43" s="61" t="s">
        <v>30</v>
      </c>
      <c r="B43" s="14"/>
      <c r="C43" s="14"/>
      <c r="D43" s="14"/>
      <c r="E43" s="14"/>
      <c r="F43" s="15">
        <f>SUM(B43:E43)</f>
        <v>0</v>
      </c>
    </row>
    <row r="44" spans="1:8">
      <c r="A44" s="61" t="s">
        <v>31</v>
      </c>
      <c r="B44" s="25"/>
      <c r="C44" s="25"/>
      <c r="D44" s="25"/>
      <c r="E44" s="25"/>
      <c r="F44" s="15">
        <f t="shared" ref="F44:F45" si="3">SUM(B44:E44)</f>
        <v>0</v>
      </c>
      <c r="H44" s="26"/>
    </row>
    <row r="45" spans="1:8" ht="23.5" thickBot="1">
      <c r="A45" s="62" t="s">
        <v>32</v>
      </c>
      <c r="B45" s="17">
        <f>'Yhteenveto Sosteri'!B38+'Yhteenveto Essote'!B38</f>
        <v>342362</v>
      </c>
      <c r="C45" s="17">
        <f>'Yhteenveto Sosteri'!C38+'Yhteenveto Essote'!C38</f>
        <v>929834</v>
      </c>
      <c r="D45" s="17">
        <f>'Yhteenveto Sosteri'!D38+'Yhteenveto Essote'!D38</f>
        <v>807171</v>
      </c>
      <c r="E45" s="17"/>
      <c r="F45" s="15">
        <f t="shared" si="3"/>
        <v>2079367</v>
      </c>
      <c r="H45" s="26"/>
    </row>
    <row r="46" spans="1:8" ht="15.5" thickTop="1" thickBot="1">
      <c r="A46" s="63" t="s">
        <v>33</v>
      </c>
      <c r="B46" s="18">
        <f>(B42-B43-B44-B45)</f>
        <v>0</v>
      </c>
      <c r="C46" s="18">
        <f t="shared" ref="C46:D46" si="4">(C42-C43-C44-C45)</f>
        <v>0</v>
      </c>
      <c r="D46" s="18">
        <f t="shared" si="4"/>
        <v>1561000</v>
      </c>
      <c r="E46" s="18">
        <f>(E42-E43-E44-E45)</f>
        <v>2344532</v>
      </c>
      <c r="F46" s="18">
        <f>(F42-F43-F44-F45)</f>
        <v>3905532</v>
      </c>
      <c r="H46" s="26"/>
    </row>
    <row r="47" spans="1:8" ht="15" thickTop="1">
      <c r="A47" s="64"/>
      <c r="B47" s="64"/>
      <c r="C47" s="64"/>
      <c r="D47" s="64"/>
      <c r="E47" s="64"/>
      <c r="F47" s="64"/>
    </row>
    <row r="48" spans="1:8">
      <c r="A48" s="126" t="s">
        <v>34</v>
      </c>
      <c r="B48" s="127"/>
      <c r="C48" s="127"/>
      <c r="D48" s="127"/>
      <c r="E48" s="127"/>
      <c r="F48" s="127"/>
    </row>
    <row r="49" spans="1:6">
      <c r="A49" s="58" t="s">
        <v>35</v>
      </c>
      <c r="B49" s="14"/>
      <c r="C49" s="14"/>
      <c r="D49" s="14">
        <v>300000</v>
      </c>
      <c r="E49" s="14">
        <v>382500</v>
      </c>
      <c r="F49" s="15">
        <f t="shared" ref="F49:F51" si="5">SUM(B49:E49)</f>
        <v>682500</v>
      </c>
    </row>
    <row r="50" spans="1:6" ht="35" thickBot="1">
      <c r="A50" s="58" t="s">
        <v>36</v>
      </c>
      <c r="B50" s="14">
        <f>'Yhteenveto Sosteri'!B39+'Yhteenveto Essote'!B39</f>
        <v>56000</v>
      </c>
      <c r="C50" s="14">
        <f>'Yhteenveto Sosteri'!C39+'Yhteenveto Essote'!C39</f>
        <v>116000</v>
      </c>
      <c r="D50" s="14">
        <f>'Yhteenveto Sosteri'!D39+'Yhteenveto Essote'!D39</f>
        <v>63000</v>
      </c>
      <c r="E50" s="14"/>
      <c r="F50" s="15">
        <f t="shared" si="5"/>
        <v>235000</v>
      </c>
    </row>
    <row r="51" spans="1:6" ht="27" thickTop="1" thickBot="1">
      <c r="A51" s="63" t="s">
        <v>37</v>
      </c>
      <c r="B51" s="69"/>
      <c r="C51" s="69"/>
      <c r="D51" s="69">
        <v>300000</v>
      </c>
      <c r="E51" s="69">
        <v>382500</v>
      </c>
      <c r="F51" s="18">
        <f t="shared" si="5"/>
        <v>682500</v>
      </c>
    </row>
    <row r="52" spans="1:6" ht="15" thickTop="1">
      <c r="A52" s="45"/>
      <c r="B52" s="33"/>
      <c r="C52" s="33"/>
      <c r="D52" s="33"/>
      <c r="E52" s="33"/>
      <c r="F52" s="33"/>
    </row>
    <row r="53" spans="1:6">
      <c r="A53" s="32" t="s">
        <v>38</v>
      </c>
      <c r="B53" s="33"/>
      <c r="C53" s="33"/>
      <c r="D53" s="33"/>
      <c r="E53" s="33"/>
      <c r="F53" s="33"/>
    </row>
    <row r="54" spans="1:6">
      <c r="A54" s="65" t="s">
        <v>39</v>
      </c>
      <c r="B54" s="128" t="s">
        <v>40</v>
      </c>
      <c r="C54" s="129"/>
      <c r="D54" s="129"/>
      <c r="E54" s="75"/>
      <c r="F54" s="66"/>
    </row>
    <row r="55" spans="1:6">
      <c r="A55" s="27"/>
      <c r="B55" s="28"/>
      <c r="C55" s="29"/>
      <c r="D55" s="29"/>
      <c r="E55" s="29"/>
      <c r="F55" s="21"/>
    </row>
    <row r="56" spans="1:6">
      <c r="A56" s="19"/>
      <c r="B56" s="20"/>
      <c r="C56" s="20"/>
      <c r="D56" s="20"/>
      <c r="E56" s="20"/>
      <c r="F56" s="21"/>
    </row>
    <row r="57" spans="1:6">
      <c r="A57" s="22"/>
      <c r="B57" s="67" t="s">
        <v>41</v>
      </c>
      <c r="C57" s="67"/>
      <c r="D57" s="67"/>
      <c r="E57" s="67"/>
      <c r="F57" s="68"/>
    </row>
    <row r="58" spans="1:6">
      <c r="A58" s="23"/>
      <c r="B58" s="130"/>
      <c r="C58" s="131"/>
      <c r="D58" s="131"/>
      <c r="E58" s="23"/>
    </row>
    <row r="59" spans="1:6">
      <c r="A59" s="23"/>
      <c r="B59" s="23"/>
      <c r="C59" s="23"/>
      <c r="D59" s="23"/>
      <c r="E59" s="23"/>
      <c r="F59" s="23"/>
    </row>
  </sheetData>
  <sheetProtection algorithmName="SHA-512" hashValue="8xeqNUrSXLeKvtTWYJEyqhC2y9wlg/y5JPrNsisJLYoOlEG7AY8nXemxMIfTSsuVG3Zj98x613ieglOj3JFccA==" saltValue="EySKFDW1Y9KtfVhkskKPcg==" spinCount="100000" sheet="1" objects="1" scenarios="1"/>
  <mergeCells count="10">
    <mergeCell ref="A37:F37"/>
    <mergeCell ref="A48:F48"/>
    <mergeCell ref="B54:D54"/>
    <mergeCell ref="B58:D58"/>
    <mergeCell ref="B2:F2"/>
    <mergeCell ref="A12:C12"/>
    <mergeCell ref="A20:F20"/>
    <mergeCell ref="A26:F26"/>
    <mergeCell ref="A28:F28"/>
    <mergeCell ref="A32:F32"/>
  </mergeCells>
  <pageMargins left="0.7" right="0.7" top="0.75" bottom="0.75" header="0.3" footer="0.3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topLeftCell="A16" zoomScale="115" zoomScaleNormal="115" workbookViewId="0">
      <selection activeCell="D50" sqref="B50:D50"/>
    </sheetView>
  </sheetViews>
  <sheetFormatPr defaultRowHeight="14.5"/>
  <cols>
    <col min="1" max="1" width="37.1796875" style="1" customWidth="1"/>
    <col min="2" max="6" width="12.81640625" style="1" customWidth="1"/>
  </cols>
  <sheetData>
    <row r="1" spans="1:6">
      <c r="A1" s="30"/>
      <c r="B1" s="30"/>
      <c r="C1" s="30"/>
      <c r="D1" s="30"/>
      <c r="E1" s="30"/>
      <c r="F1" s="30"/>
    </row>
    <row r="2" spans="1:6" ht="15.5">
      <c r="A2" s="30"/>
      <c r="B2" s="132" t="s">
        <v>0</v>
      </c>
      <c r="C2" s="133"/>
      <c r="D2" s="133"/>
      <c r="E2" s="133"/>
      <c r="F2" s="133"/>
    </row>
    <row r="3" spans="1:6">
      <c r="A3" s="30"/>
      <c r="B3" s="30"/>
      <c r="C3" s="30"/>
      <c r="D3" s="30"/>
      <c r="E3" s="30"/>
      <c r="F3" s="30"/>
    </row>
    <row r="4" spans="1:6">
      <c r="A4" s="30"/>
      <c r="B4" s="30"/>
      <c r="C4" s="31"/>
      <c r="D4" s="31"/>
      <c r="E4" s="31"/>
      <c r="F4" s="31"/>
    </row>
    <row r="5" spans="1:6">
      <c r="A5" s="30"/>
      <c r="B5" s="30"/>
      <c r="C5" s="31"/>
      <c r="D5" s="31"/>
      <c r="E5" s="31"/>
      <c r="F5" s="31"/>
    </row>
    <row r="6" spans="1:6">
      <c r="A6" s="30"/>
      <c r="B6" s="30"/>
      <c r="C6" s="31"/>
      <c r="D6" s="31"/>
      <c r="E6" s="31"/>
      <c r="F6" s="31"/>
    </row>
    <row r="7" spans="1:6">
      <c r="A7" s="32" t="s">
        <v>1</v>
      </c>
      <c r="B7" s="33"/>
      <c r="C7" s="33"/>
      <c r="D7" s="34"/>
      <c r="E7" s="34"/>
      <c r="F7" s="34"/>
    </row>
    <row r="8" spans="1:6">
      <c r="A8" s="35" t="s">
        <v>2</v>
      </c>
      <c r="B8" s="36"/>
      <c r="C8" s="37"/>
      <c r="D8" s="37"/>
      <c r="E8" s="37"/>
      <c r="F8" s="38"/>
    </row>
    <row r="9" spans="1:6">
      <c r="A9" s="2" t="s">
        <v>3</v>
      </c>
      <c r="B9" s="3"/>
      <c r="C9" s="4"/>
      <c r="D9" s="4"/>
      <c r="E9" s="4"/>
      <c r="F9" s="5"/>
    </row>
    <row r="10" spans="1:6">
      <c r="A10" s="39" t="s">
        <v>4</v>
      </c>
      <c r="B10" s="40"/>
      <c r="C10" s="41"/>
      <c r="D10" s="41"/>
      <c r="E10" s="41"/>
      <c r="F10" s="42"/>
    </row>
    <row r="11" spans="1:6">
      <c r="A11" s="6" t="s">
        <v>5</v>
      </c>
      <c r="B11" s="7"/>
      <c r="C11" s="8"/>
      <c r="D11" s="8"/>
      <c r="E11" s="8"/>
      <c r="F11" s="9"/>
    </row>
    <row r="12" spans="1:6">
      <c r="A12" s="134" t="s">
        <v>6</v>
      </c>
      <c r="B12" s="134"/>
      <c r="C12" s="134"/>
      <c r="D12" s="33"/>
      <c r="E12" s="33"/>
      <c r="F12" s="33"/>
    </row>
    <row r="13" spans="1:6">
      <c r="A13" s="43"/>
      <c r="B13" s="44"/>
      <c r="C13" s="44"/>
      <c r="D13" s="33"/>
      <c r="E13" s="33"/>
      <c r="F13" s="33"/>
    </row>
    <row r="14" spans="1:6">
      <c r="A14" s="45" t="s">
        <v>7</v>
      </c>
      <c r="B14" s="33"/>
      <c r="C14" s="33"/>
      <c r="D14" s="33"/>
      <c r="E14" s="33"/>
      <c r="F14" s="45"/>
    </row>
    <row r="15" spans="1:6">
      <c r="A15" s="46"/>
      <c r="B15" s="47" t="s">
        <v>8</v>
      </c>
      <c r="C15" s="47" t="s">
        <v>8</v>
      </c>
      <c r="D15" s="47" t="s">
        <v>8</v>
      </c>
      <c r="E15" s="47" t="s">
        <v>8</v>
      </c>
      <c r="F15" s="48" t="s">
        <v>9</v>
      </c>
    </row>
    <row r="16" spans="1:6">
      <c r="A16" s="46"/>
      <c r="B16" s="49">
        <v>2020</v>
      </c>
      <c r="C16" s="49">
        <v>2021</v>
      </c>
      <c r="D16" s="49">
        <v>2022</v>
      </c>
      <c r="E16" s="49">
        <v>2023</v>
      </c>
      <c r="F16" s="50"/>
    </row>
    <row r="17" spans="1:6">
      <c r="A17" s="51" t="s">
        <v>10</v>
      </c>
      <c r="B17" s="70">
        <f>SUM(B18:B19)</f>
        <v>0</v>
      </c>
      <c r="C17" s="70">
        <f>SUM(C18:C19)</f>
        <v>0</v>
      </c>
      <c r="D17" s="70">
        <f>SUM(D18:D19)</f>
        <v>1100000</v>
      </c>
      <c r="E17" s="70">
        <f>SUM(E18:E19)</f>
        <v>1800000</v>
      </c>
      <c r="F17" s="10">
        <f>SUM(B17:E17)</f>
        <v>2900000</v>
      </c>
    </row>
    <row r="18" spans="1:6">
      <c r="A18" s="52" t="s">
        <v>11</v>
      </c>
      <c r="B18" s="73"/>
      <c r="C18" s="73"/>
      <c r="D18" s="11">
        <v>900000</v>
      </c>
      <c r="E18" s="11">
        <v>1500000</v>
      </c>
      <c r="F18" s="12">
        <f>SUM(B18:E18)</f>
        <v>2400000</v>
      </c>
    </row>
    <row r="19" spans="1:6">
      <c r="A19" s="52" t="s">
        <v>12</v>
      </c>
      <c r="B19" s="73"/>
      <c r="C19" s="73"/>
      <c r="D19" s="11">
        <v>200000</v>
      </c>
      <c r="E19" s="11">
        <v>300000</v>
      </c>
      <c r="F19" s="12">
        <f>SUM(B19:E19)</f>
        <v>500000</v>
      </c>
    </row>
    <row r="20" spans="1:6">
      <c r="A20" s="135"/>
      <c r="B20" s="136"/>
      <c r="C20" s="136"/>
      <c r="D20" s="136"/>
      <c r="E20" s="136"/>
      <c r="F20" s="137"/>
    </row>
    <row r="21" spans="1:6">
      <c r="A21" s="53" t="s">
        <v>13</v>
      </c>
      <c r="B21" s="70">
        <f>SUM(B22:B25)</f>
        <v>0</v>
      </c>
      <c r="C21" s="70">
        <f>SUM(C22:C25)</f>
        <v>0</v>
      </c>
      <c r="D21" s="70">
        <f>SUM(D22:D25)</f>
        <v>430000</v>
      </c>
      <c r="E21" s="70">
        <f>SUM(E22:E25)</f>
        <v>510532</v>
      </c>
      <c r="F21" s="10">
        <f>SUM(B21:E21)</f>
        <v>940532</v>
      </c>
    </row>
    <row r="22" spans="1:6">
      <c r="A22" s="52" t="s">
        <v>14</v>
      </c>
      <c r="B22" s="73"/>
      <c r="C22" s="73"/>
      <c r="D22" s="11">
        <v>300000</v>
      </c>
      <c r="E22" s="11">
        <v>380000</v>
      </c>
      <c r="F22" s="12">
        <f>SUM(B22:E22)</f>
        <v>680000</v>
      </c>
    </row>
    <row r="23" spans="1:6">
      <c r="A23" s="52" t="s">
        <v>15</v>
      </c>
      <c r="B23" s="73"/>
      <c r="C23" s="73"/>
      <c r="D23" s="11">
        <v>20000</v>
      </c>
      <c r="E23" s="11">
        <v>20000</v>
      </c>
      <c r="F23" s="12">
        <f t="shared" ref="F23:F25" si="0">SUM(B23:E23)</f>
        <v>40000</v>
      </c>
    </row>
    <row r="24" spans="1:6">
      <c r="A24" s="52" t="s">
        <v>16</v>
      </c>
      <c r="B24" s="73"/>
      <c r="C24" s="73"/>
      <c r="D24" s="11">
        <v>50000</v>
      </c>
      <c r="E24" s="11">
        <v>50000</v>
      </c>
      <c r="F24" s="12">
        <f t="shared" si="0"/>
        <v>100000</v>
      </c>
    </row>
    <row r="25" spans="1:6">
      <c r="A25" s="52" t="s">
        <v>17</v>
      </c>
      <c r="B25" s="73"/>
      <c r="C25" s="73"/>
      <c r="D25" s="11">
        <v>60000</v>
      </c>
      <c r="E25" s="11">
        <v>60532</v>
      </c>
      <c r="F25" s="12">
        <f t="shared" si="0"/>
        <v>120532</v>
      </c>
    </row>
    <row r="26" spans="1:6">
      <c r="A26" s="135"/>
      <c r="B26" s="136"/>
      <c r="C26" s="136"/>
      <c r="D26" s="136"/>
      <c r="E26" s="136"/>
      <c r="F26" s="137"/>
    </row>
    <row r="27" spans="1:6">
      <c r="A27" s="51" t="s">
        <v>18</v>
      </c>
      <c r="B27" s="74"/>
      <c r="C27" s="74"/>
      <c r="D27" s="13">
        <v>6000</v>
      </c>
      <c r="E27" s="13">
        <v>4000</v>
      </c>
      <c r="F27" s="10">
        <f>SUM(B27:E27)</f>
        <v>10000</v>
      </c>
    </row>
    <row r="28" spans="1:6">
      <c r="A28" s="138"/>
      <c r="B28" s="139"/>
      <c r="C28" s="139"/>
      <c r="D28" s="139"/>
      <c r="E28" s="139"/>
      <c r="F28" s="140"/>
    </row>
    <row r="29" spans="1:6">
      <c r="A29" s="51" t="s">
        <v>19</v>
      </c>
      <c r="B29" s="13"/>
      <c r="C29" s="13"/>
      <c r="D29" s="13">
        <v>15000</v>
      </c>
      <c r="E29" s="13">
        <v>15000</v>
      </c>
      <c r="F29" s="10">
        <f>SUM(B29:E29)</f>
        <v>30000</v>
      </c>
    </row>
    <row r="30" spans="1:6">
      <c r="A30" s="54"/>
      <c r="B30" s="55"/>
      <c r="C30" s="55"/>
      <c r="D30" s="55"/>
      <c r="E30" s="55"/>
      <c r="F30" s="56"/>
    </row>
    <row r="31" spans="1:6">
      <c r="A31" s="51" t="s">
        <v>20</v>
      </c>
      <c r="B31" s="74"/>
      <c r="C31" s="74"/>
      <c r="D31" s="13">
        <v>10000</v>
      </c>
      <c r="E31" s="13">
        <v>15000</v>
      </c>
      <c r="F31" s="10">
        <f>SUM(B31:E31)</f>
        <v>25000</v>
      </c>
    </row>
    <row r="32" spans="1:6">
      <c r="A32" s="135"/>
      <c r="B32" s="136"/>
      <c r="C32" s="136"/>
      <c r="D32" s="136"/>
      <c r="E32" s="136"/>
      <c r="F32" s="137"/>
    </row>
    <row r="33" spans="1:8">
      <c r="A33" s="51" t="s">
        <v>21</v>
      </c>
      <c r="B33" s="70">
        <f>SUM(B34:B36)</f>
        <v>0</v>
      </c>
      <c r="C33" s="70">
        <f>SUM(C34:C36)</f>
        <v>0</v>
      </c>
      <c r="D33" s="70">
        <f>SUM(D34:D36)</f>
        <v>0</v>
      </c>
      <c r="E33" s="70">
        <f>SUM(E34:E36)</f>
        <v>0</v>
      </c>
      <c r="F33" s="10">
        <f>SUM(B33:E33)</f>
        <v>0</v>
      </c>
    </row>
    <row r="34" spans="1:8">
      <c r="A34" s="52" t="s">
        <v>22</v>
      </c>
      <c r="B34" s="11"/>
      <c r="C34" s="11"/>
      <c r="D34" s="11"/>
      <c r="E34" s="11"/>
      <c r="F34" s="12">
        <f>SUM(B34:E34)</f>
        <v>0</v>
      </c>
    </row>
    <row r="35" spans="1:8">
      <c r="A35" s="52" t="s">
        <v>23</v>
      </c>
      <c r="B35" s="11"/>
      <c r="C35" s="11"/>
      <c r="D35" s="11"/>
      <c r="E35" s="11"/>
      <c r="F35" s="12">
        <f t="shared" ref="F35:F36" si="1">SUM(B35:E35)</f>
        <v>0</v>
      </c>
    </row>
    <row r="36" spans="1:8">
      <c r="A36" s="52" t="s">
        <v>24</v>
      </c>
      <c r="B36" s="11"/>
      <c r="C36" s="11"/>
      <c r="D36" s="11"/>
      <c r="E36" s="11"/>
      <c r="F36" s="12">
        <f t="shared" si="1"/>
        <v>0</v>
      </c>
    </row>
    <row r="37" spans="1:8" ht="15" thickBot="1">
      <c r="A37" s="123"/>
      <c r="B37" s="124"/>
      <c r="C37" s="124"/>
      <c r="D37" s="124"/>
      <c r="E37" s="124"/>
      <c r="F37" s="125"/>
    </row>
    <row r="38" spans="1:8" ht="18" customHeight="1" thickBot="1">
      <c r="A38" s="57" t="s">
        <v>25</v>
      </c>
      <c r="B38" s="24">
        <f>SUM(B17,B21,B27,B29,B31,B33)</f>
        <v>0</v>
      </c>
      <c r="C38" s="24">
        <f>SUM(C17,C21,C27,C29,C31,C33)</f>
        <v>0</v>
      </c>
      <c r="D38" s="71">
        <f>SUM(D17,D21,D27,D29,D31,D33)</f>
        <v>1561000</v>
      </c>
      <c r="E38" s="71">
        <f>SUM(E17,E21,E27,E29,E31,E33)</f>
        <v>2344532</v>
      </c>
      <c r="F38" s="24">
        <f>SUM(F17,F21,F27,F29,F31,F33)</f>
        <v>3905532</v>
      </c>
    </row>
    <row r="39" spans="1:8" ht="23">
      <c r="A39" s="58" t="s">
        <v>26</v>
      </c>
      <c r="B39" s="11"/>
      <c r="C39" s="11"/>
      <c r="D39" s="11"/>
      <c r="E39" s="11"/>
      <c r="F39" s="16">
        <f>SUM(B39:E39)</f>
        <v>0</v>
      </c>
    </row>
    <row r="40" spans="1:8">
      <c r="A40" s="59" t="s">
        <v>27</v>
      </c>
      <c r="B40" s="11"/>
      <c r="C40" s="11"/>
      <c r="D40" s="11"/>
      <c r="E40" s="11"/>
      <c r="F40" s="16">
        <f t="shared" ref="F40:F41" si="2">SUM(B40:E40)</f>
        <v>0</v>
      </c>
    </row>
    <row r="41" spans="1:8" ht="15" thickBot="1">
      <c r="A41" s="60" t="s">
        <v>28</v>
      </c>
      <c r="B41" s="17"/>
      <c r="C41" s="17"/>
      <c r="D41" s="17"/>
      <c r="E41" s="17"/>
      <c r="F41" s="16">
        <f t="shared" si="2"/>
        <v>0</v>
      </c>
    </row>
    <row r="42" spans="1:8" ht="23.5" thickBot="1">
      <c r="A42" s="57" t="s">
        <v>29</v>
      </c>
      <c r="B42" s="18">
        <f>(B38-B39-B40-B41)</f>
        <v>0</v>
      </c>
      <c r="C42" s="18">
        <f>(C38-C39-C40-C41)</f>
        <v>0</v>
      </c>
      <c r="D42" s="18">
        <f>(D38-D39-D40-D41)</f>
        <v>1561000</v>
      </c>
      <c r="E42" s="18">
        <f>(E38-E39-E40-E41)</f>
        <v>2344532</v>
      </c>
      <c r="F42" s="18">
        <f>(F38-F39-F40-F41)</f>
        <v>3905532</v>
      </c>
    </row>
    <row r="43" spans="1:8">
      <c r="A43" s="61" t="s">
        <v>30</v>
      </c>
      <c r="B43" s="14"/>
      <c r="C43" s="14"/>
      <c r="D43" s="14"/>
      <c r="E43" s="14"/>
      <c r="F43" s="15">
        <f>SUM(B43:E43)</f>
        <v>0</v>
      </c>
    </row>
    <row r="44" spans="1:8">
      <c r="A44" s="61" t="s">
        <v>31</v>
      </c>
      <c r="B44" s="25"/>
      <c r="C44" s="25"/>
      <c r="D44" s="25"/>
      <c r="E44" s="25"/>
      <c r="F44" s="15">
        <f t="shared" ref="F44:F45" si="3">SUM(B44:E44)</f>
        <v>0</v>
      </c>
      <c r="H44" s="26"/>
    </row>
    <row r="45" spans="1:8" ht="23.5" thickBot="1">
      <c r="A45" s="62" t="s">
        <v>32</v>
      </c>
      <c r="B45" s="17"/>
      <c r="C45" s="17"/>
      <c r="D45" s="17"/>
      <c r="E45" s="17"/>
      <c r="F45" s="15">
        <f t="shared" si="3"/>
        <v>0</v>
      </c>
      <c r="H45" s="26"/>
    </row>
    <row r="46" spans="1:8" ht="15.5" thickTop="1" thickBot="1">
      <c r="A46" s="63" t="s">
        <v>33</v>
      </c>
      <c r="B46" s="18">
        <f>(B42-B43-B44-B45)</f>
        <v>0</v>
      </c>
      <c r="C46" s="18">
        <f t="shared" ref="C46:D46" si="4">(C42-C43-C44-C45)</f>
        <v>0</v>
      </c>
      <c r="D46" s="18">
        <f t="shared" si="4"/>
        <v>1561000</v>
      </c>
      <c r="E46" s="18">
        <f>(E42-E43-E44-E45)</f>
        <v>2344532</v>
      </c>
      <c r="F46" s="18">
        <f>(F42-F43-F44-F45)</f>
        <v>3905532</v>
      </c>
      <c r="H46" s="26"/>
    </row>
    <row r="47" spans="1:8" ht="15" thickTop="1">
      <c r="A47" s="64"/>
      <c r="B47" s="64"/>
      <c r="C47" s="64"/>
      <c r="D47" s="64"/>
      <c r="E47" s="64"/>
      <c r="F47" s="64"/>
    </row>
    <row r="48" spans="1:8">
      <c r="A48" s="126" t="s">
        <v>34</v>
      </c>
      <c r="B48" s="127"/>
      <c r="C48" s="127"/>
      <c r="D48" s="127"/>
      <c r="E48" s="127"/>
      <c r="F48" s="127"/>
    </row>
    <row r="49" spans="1:6">
      <c r="A49" s="58" t="s">
        <v>35</v>
      </c>
      <c r="B49" s="14"/>
      <c r="C49" s="14"/>
      <c r="D49" s="14">
        <v>300000</v>
      </c>
      <c r="E49" s="14">
        <v>382500</v>
      </c>
      <c r="F49" s="15">
        <f t="shared" ref="F49:F51" si="5">SUM(B49:E49)</f>
        <v>682500</v>
      </c>
    </row>
    <row r="50" spans="1:6" ht="35" thickBot="1">
      <c r="A50" s="58" t="s">
        <v>36</v>
      </c>
      <c r="B50" s="14"/>
      <c r="C50" s="14"/>
      <c r="D50" s="14"/>
      <c r="E50" s="14"/>
      <c r="F50" s="15">
        <f t="shared" si="5"/>
        <v>0</v>
      </c>
    </row>
    <row r="51" spans="1:6" ht="27" thickTop="1" thickBot="1">
      <c r="A51" s="63" t="s">
        <v>37</v>
      </c>
      <c r="B51" s="69"/>
      <c r="C51" s="69"/>
      <c r="D51" s="69">
        <v>300000</v>
      </c>
      <c r="E51" s="69">
        <v>382500</v>
      </c>
      <c r="F51" s="18">
        <f t="shared" si="5"/>
        <v>682500</v>
      </c>
    </row>
    <row r="52" spans="1:6" ht="15" thickTop="1">
      <c r="A52" s="45"/>
      <c r="B52" s="33"/>
      <c r="C52" s="33"/>
      <c r="D52" s="33"/>
      <c r="E52" s="33"/>
      <c r="F52" s="33"/>
    </row>
    <row r="53" spans="1:6">
      <c r="A53" s="32" t="s">
        <v>38</v>
      </c>
      <c r="B53" s="33"/>
      <c r="C53" s="33"/>
      <c r="D53" s="33"/>
      <c r="E53" s="33"/>
      <c r="F53" s="33"/>
    </row>
    <row r="54" spans="1:6">
      <c r="A54" s="65" t="s">
        <v>39</v>
      </c>
      <c r="B54" s="128" t="s">
        <v>40</v>
      </c>
      <c r="C54" s="129"/>
      <c r="D54" s="129"/>
      <c r="E54" s="72"/>
      <c r="F54" s="66"/>
    </row>
    <row r="55" spans="1:6">
      <c r="A55" s="27"/>
      <c r="B55" s="28"/>
      <c r="C55" s="29"/>
      <c r="D55" s="29"/>
      <c r="E55" s="29"/>
      <c r="F55" s="21"/>
    </row>
    <row r="56" spans="1:6">
      <c r="A56" s="19"/>
      <c r="B56" s="20"/>
      <c r="C56" s="20"/>
      <c r="D56" s="20"/>
      <c r="E56" s="20"/>
      <c r="F56" s="21"/>
    </row>
    <row r="57" spans="1:6">
      <c r="A57" s="22"/>
      <c r="B57" s="67" t="s">
        <v>41</v>
      </c>
      <c r="C57" s="67"/>
      <c r="D57" s="67"/>
      <c r="E57" s="67"/>
      <c r="F57" s="68"/>
    </row>
    <row r="58" spans="1:6">
      <c r="A58" s="23"/>
      <c r="B58" s="130"/>
      <c r="C58" s="131"/>
      <c r="D58" s="131"/>
      <c r="E58" s="23"/>
    </row>
    <row r="59" spans="1:6">
      <c r="A59" s="23"/>
      <c r="B59" s="23"/>
      <c r="C59" s="23"/>
      <c r="D59" s="23"/>
      <c r="E59" s="23"/>
      <c r="F59" s="23"/>
    </row>
  </sheetData>
  <sheetProtection algorithmName="SHA-512" hashValue="8xeqNUrSXLeKvtTWYJEyqhC2y9wlg/y5JPrNsisJLYoOlEG7AY8nXemxMIfTSsuVG3Zj98x613ieglOj3JFccA==" saltValue="EySKFDW1Y9KtfVhkskKPcg==" spinCount="100000" sheet="1" objects="1" scenarios="1"/>
  <mergeCells count="10">
    <mergeCell ref="B58:D58"/>
    <mergeCell ref="A37:F37"/>
    <mergeCell ref="B54:D54"/>
    <mergeCell ref="B2:F2"/>
    <mergeCell ref="A12:C12"/>
    <mergeCell ref="A20:F20"/>
    <mergeCell ref="A26:F26"/>
    <mergeCell ref="A28:F28"/>
    <mergeCell ref="A32:F32"/>
    <mergeCell ref="A48:F48"/>
  </mergeCell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A869-0219-4B20-BEBF-9BDB813911CD}">
  <dimension ref="A2:G53"/>
  <sheetViews>
    <sheetView topLeftCell="A10" zoomScale="90" zoomScaleNormal="90" workbookViewId="0">
      <selection activeCell="E54" sqref="E54"/>
    </sheetView>
  </sheetViews>
  <sheetFormatPr defaultRowHeight="14.5"/>
  <cols>
    <col min="1" max="1" width="35.54296875" style="1" customWidth="1"/>
    <col min="2" max="5" width="12.81640625" style="1" customWidth="1"/>
  </cols>
  <sheetData>
    <row r="2" spans="1:5" ht="15.5">
      <c r="B2" s="145" t="s">
        <v>42</v>
      </c>
      <c r="C2" s="146"/>
      <c r="D2" s="146"/>
      <c r="E2" s="146"/>
    </row>
    <row r="5" spans="1:5">
      <c r="C5" s="76"/>
      <c r="D5" s="76"/>
      <c r="E5" s="76"/>
    </row>
    <row r="6" spans="1:5">
      <c r="A6" s="77" t="s">
        <v>1</v>
      </c>
      <c r="B6" s="78"/>
      <c r="C6" s="78"/>
      <c r="D6" s="78"/>
      <c r="E6" s="78"/>
    </row>
    <row r="7" spans="1:5">
      <c r="A7" s="79" t="s">
        <v>2</v>
      </c>
      <c r="B7" s="80"/>
      <c r="C7" s="81"/>
      <c r="D7" s="81"/>
      <c r="E7" s="82"/>
    </row>
    <row r="8" spans="1:5">
      <c r="A8" s="83"/>
      <c r="B8" s="84"/>
      <c r="C8" s="78"/>
      <c r="D8" s="78"/>
      <c r="E8" s="85"/>
    </row>
    <row r="9" spans="1:5">
      <c r="A9" s="86" t="s">
        <v>43</v>
      </c>
      <c r="B9" s="87"/>
      <c r="C9" s="88"/>
      <c r="D9" s="88"/>
      <c r="E9" s="89"/>
    </row>
    <row r="10" spans="1:5">
      <c r="A10" s="83"/>
      <c r="B10" s="84"/>
      <c r="C10" s="78"/>
      <c r="D10" s="78"/>
      <c r="E10" s="85"/>
    </row>
    <row r="11" spans="1:5">
      <c r="A11" s="90"/>
      <c r="B11" s="91"/>
      <c r="C11" s="92"/>
      <c r="D11" s="92"/>
      <c r="E11" s="93"/>
    </row>
    <row r="12" spans="1:5">
      <c r="A12" s="147" t="s">
        <v>6</v>
      </c>
      <c r="B12" s="147"/>
      <c r="C12" s="147"/>
      <c r="D12" s="78"/>
      <c r="E12" s="78"/>
    </row>
    <row r="13" spans="1:5">
      <c r="A13" s="94"/>
      <c r="B13" s="94"/>
      <c r="C13" s="94"/>
      <c r="D13" s="78"/>
      <c r="E13" s="78"/>
    </row>
    <row r="14" spans="1:5">
      <c r="A14" s="77" t="s">
        <v>7</v>
      </c>
      <c r="B14" s="78"/>
      <c r="C14" s="78"/>
      <c r="D14" s="78"/>
      <c r="E14" s="77"/>
    </row>
    <row r="15" spans="1:5">
      <c r="A15" s="95"/>
      <c r="B15" s="96" t="s">
        <v>44</v>
      </c>
      <c r="C15" s="96" t="s">
        <v>44</v>
      </c>
      <c r="D15" s="96" t="s">
        <v>44</v>
      </c>
      <c r="E15" s="96" t="s">
        <v>9</v>
      </c>
    </row>
    <row r="16" spans="1:5">
      <c r="A16" s="95"/>
      <c r="B16" s="97">
        <v>2020</v>
      </c>
      <c r="C16" s="97">
        <v>2021</v>
      </c>
      <c r="D16" s="97">
        <v>2022</v>
      </c>
      <c r="E16" s="98"/>
    </row>
    <row r="17" spans="1:7">
      <c r="A17" s="99" t="s">
        <v>10</v>
      </c>
      <c r="B17" s="100">
        <f>SUM(B18:B19)</f>
        <v>45750</v>
      </c>
      <c r="C17" s="100">
        <f>SUM(C18:C19)</f>
        <v>174250</v>
      </c>
      <c r="D17" s="100">
        <f>SUM(D18:D19)</f>
        <v>146250</v>
      </c>
      <c r="E17" s="101">
        <f>SUM(B17:D17)</f>
        <v>366250</v>
      </c>
    </row>
    <row r="18" spans="1:7">
      <c r="A18" s="102" t="s">
        <v>11</v>
      </c>
      <c r="B18" s="103">
        <f>'[1]3.Kustannukset toimenpiteittäin'!E13+'[1]3.Kustannukset toimenpiteittäin'!E26</f>
        <v>25000</v>
      </c>
      <c r="C18" s="103">
        <f>'[1]3.Kustannukset toimenpiteittäin'!F13+'[1]3.Kustannukset toimenpiteittäin'!F26</f>
        <v>32500</v>
      </c>
      <c r="D18" s="103">
        <f>'[1]3.Kustannukset toimenpiteittäin'!G13+'[1]3.Kustannukset toimenpiteittäin'!G26</f>
        <v>32500</v>
      </c>
      <c r="E18" s="104">
        <f>SUM(B18:D18)</f>
        <v>90000</v>
      </c>
      <c r="G18" s="26"/>
    </row>
    <row r="19" spans="1:7">
      <c r="A19" s="102" t="s">
        <v>12</v>
      </c>
      <c r="B19" s="103">
        <f>'[1]3.Kustannukset toimenpiteittäin'!E7+'[1]3.Kustannukset toimenpiteittäin'!E9+'[1]3.Kustannukset toimenpiteittäin'!E10+'[1]3.Kustannukset toimenpiteittäin'!E11+'[1]3.Kustannukset toimenpiteittäin'!E12+'[1]3.Kustannukset toimenpiteittäin'!E16+'[1]3.Kustannukset toimenpiteittäin'!E17+'[1]3.Kustannukset toimenpiteittäin'!E19+'[1]3.Kustannukset toimenpiteittäin'!E21+'[1]3.Kustannukset toimenpiteittäin'!E27</f>
        <v>20750</v>
      </c>
      <c r="C19" s="103">
        <f>'[1]3.Kustannukset toimenpiteittäin'!F7+'[1]3.Kustannukset toimenpiteittäin'!F9+'[1]3.Kustannukset toimenpiteittäin'!F10+'[1]3.Kustannukset toimenpiteittäin'!F11+'[1]3.Kustannukset toimenpiteittäin'!F12+'[1]3.Kustannukset toimenpiteittäin'!F16+'[1]3.Kustannukset toimenpiteittäin'!F17+'[1]3.Kustannukset toimenpiteittäin'!F19+'[1]3.Kustannukset toimenpiteittäin'!F21+'[1]3.Kustannukset toimenpiteittäin'!F27</f>
        <v>141750</v>
      </c>
      <c r="D19" s="103">
        <f>'[1]3.Kustannukset toimenpiteittäin'!G7+'[1]3.Kustannukset toimenpiteittäin'!G9+'[1]3.Kustannukset toimenpiteittäin'!G10+'[1]3.Kustannukset toimenpiteittäin'!G11+'[1]3.Kustannukset toimenpiteittäin'!G12+'[1]3.Kustannukset toimenpiteittäin'!G16+'[1]3.Kustannukset toimenpiteittäin'!G17+'[1]3.Kustannukset toimenpiteittäin'!G19+'[1]3.Kustannukset toimenpiteittäin'!G21+'[1]3.Kustannukset toimenpiteittäin'!G27</f>
        <v>113750</v>
      </c>
      <c r="E19" s="104">
        <f>SUM(B19:D19)</f>
        <v>276250</v>
      </c>
      <c r="G19" s="26"/>
    </row>
    <row r="20" spans="1:7">
      <c r="A20" s="148"/>
      <c r="B20" s="149"/>
      <c r="C20" s="149"/>
      <c r="D20" s="149"/>
      <c r="E20" s="150"/>
    </row>
    <row r="21" spans="1:7">
      <c r="A21" s="105" t="s">
        <v>13</v>
      </c>
      <c r="B21" s="100">
        <f>SUM(B22:B25)</f>
        <v>64000</v>
      </c>
      <c r="C21" s="100">
        <f>SUM(C22:C25)</f>
        <v>194000</v>
      </c>
      <c r="D21" s="100">
        <f>SUM(D22:D25)</f>
        <v>94000</v>
      </c>
      <c r="E21" s="101">
        <f>SUM(B21:D21)</f>
        <v>352000</v>
      </c>
    </row>
    <row r="22" spans="1:7">
      <c r="A22" s="102" t="s">
        <v>14</v>
      </c>
      <c r="B22" s="103">
        <f>'[1]3.Kustannukset toimenpiteittäin'!E4+'[1]3.Kustannukset toimenpiteittäin'!E5+'[1]3.Kustannukset toimenpiteittäin'!E6+'[1]3.Kustannukset toimenpiteittäin'!E8+'[1]3.Kustannukset toimenpiteittäin'!E15+'[1]3.Kustannukset toimenpiteittäin'!E18+'[1]3.Kustannukset toimenpiteittäin'!E20</f>
        <v>60000</v>
      </c>
      <c r="C22" s="103">
        <f>'[1]3.Kustannukset toimenpiteittäin'!F4+'[1]3.Kustannukset toimenpiteittäin'!F5+'[1]3.Kustannukset toimenpiteittäin'!F6+'[1]3.Kustannukset toimenpiteittäin'!F8+'[1]3.Kustannukset toimenpiteittäin'!F15+'[1]3.Kustannukset toimenpiteittäin'!F18+'[1]3.Kustannukset toimenpiteittäin'!F20</f>
        <v>185000</v>
      </c>
      <c r="D22" s="103">
        <f>'[1]3.Kustannukset toimenpiteittäin'!G4+'[1]3.Kustannukset toimenpiteittäin'!G5+'[1]3.Kustannukset toimenpiteittäin'!G6+'[1]3.Kustannukset toimenpiteittäin'!G8+'[1]3.Kustannukset toimenpiteittäin'!G15+'[1]3.Kustannukset toimenpiteittäin'!G18+'[1]3.Kustannukset toimenpiteittäin'!G20</f>
        <v>85000</v>
      </c>
      <c r="E22" s="104">
        <f>SUM(B22:D22)</f>
        <v>330000</v>
      </c>
      <c r="G22" s="26"/>
    </row>
    <row r="23" spans="1:7">
      <c r="A23" s="102" t="s">
        <v>15</v>
      </c>
      <c r="B23" s="103">
        <f>'[1]3.Kustannukset toimenpiteittäin'!E32</f>
        <v>4000</v>
      </c>
      <c r="C23" s="103">
        <f>'[1]3.Kustannukset toimenpiteittäin'!F32</f>
        <v>4000</v>
      </c>
      <c r="D23" s="103">
        <f>'[1]3.Kustannukset toimenpiteittäin'!G32</f>
        <v>4000</v>
      </c>
      <c r="E23" s="104">
        <f>SUM(B23:D23)</f>
        <v>12000</v>
      </c>
      <c r="G23" s="26"/>
    </row>
    <row r="24" spans="1:7">
      <c r="A24" s="102" t="s">
        <v>16</v>
      </c>
      <c r="B24" s="103">
        <f>'[1]3.Kustannukset toimenpiteittäin'!E33</f>
        <v>0</v>
      </c>
      <c r="C24" s="103">
        <f>'[1]3.Kustannukset toimenpiteittäin'!F33</f>
        <v>5000</v>
      </c>
      <c r="D24" s="103">
        <f>'[1]3.Kustannukset toimenpiteittäin'!G33</f>
        <v>5000</v>
      </c>
      <c r="E24" s="104">
        <f>SUM(B24:D24)</f>
        <v>10000</v>
      </c>
      <c r="G24" s="26"/>
    </row>
    <row r="25" spans="1:7">
      <c r="A25" s="102" t="s">
        <v>17</v>
      </c>
      <c r="B25" s="103">
        <f>'[1]3.Kustannukset toimenpiteittäin'!E34</f>
        <v>0</v>
      </c>
      <c r="C25" s="103">
        <f>'[1]3.Kustannukset toimenpiteittäin'!F34</f>
        <v>0</v>
      </c>
      <c r="D25" s="103">
        <f>'[1]3.Kustannukset toimenpiteittäin'!G34</f>
        <v>0</v>
      </c>
      <c r="E25" s="104">
        <f>SUM(B25:D25)</f>
        <v>0</v>
      </c>
      <c r="G25" s="26"/>
    </row>
    <row r="26" spans="1:7">
      <c r="A26" s="148"/>
      <c r="B26" s="149"/>
      <c r="C26" s="149"/>
      <c r="D26" s="149"/>
      <c r="E26" s="150"/>
    </row>
    <row r="27" spans="1:7">
      <c r="A27" s="99" t="s">
        <v>18</v>
      </c>
      <c r="B27" s="106">
        <f>'[1]3.Kustannukset toimenpiteittäin'!E35</f>
        <v>0</v>
      </c>
      <c r="C27" s="106">
        <f>'[1]3.Kustannukset toimenpiteittäin'!F35</f>
        <v>0</v>
      </c>
      <c r="D27" s="106">
        <f>'[1]3.Kustannukset toimenpiteittäin'!G35</f>
        <v>0</v>
      </c>
      <c r="E27" s="101">
        <f>SUM(B27:D27)</f>
        <v>0</v>
      </c>
    </row>
    <row r="28" spans="1:7">
      <c r="A28" s="151"/>
      <c r="B28" s="152"/>
      <c r="C28" s="152"/>
      <c r="D28" s="152"/>
      <c r="E28" s="153"/>
    </row>
    <row r="29" spans="1:7">
      <c r="A29" s="99" t="s">
        <v>19</v>
      </c>
      <c r="B29" s="106">
        <f>'[1]3.Kustannukset toimenpiteittäin'!E36</f>
        <v>0</v>
      </c>
      <c r="C29" s="106">
        <f>'[1]3.Kustannukset toimenpiteittäin'!F36</f>
        <v>0</v>
      </c>
      <c r="D29" s="106">
        <f>'[1]3.Kustannukset toimenpiteittäin'!G36</f>
        <v>0</v>
      </c>
      <c r="E29" s="101">
        <f>SUM(B29:D29)</f>
        <v>0</v>
      </c>
      <c r="G29" s="26"/>
    </row>
    <row r="30" spans="1:7">
      <c r="A30" s="107"/>
      <c r="B30" s="108"/>
      <c r="C30" s="108"/>
      <c r="D30" s="108"/>
      <c r="E30" s="109"/>
    </row>
    <row r="31" spans="1:7">
      <c r="A31" s="99" t="s">
        <v>20</v>
      </c>
      <c r="B31" s="106">
        <f>'[1]2. Nuorten psyk sos menetelmät'!F56:F56</f>
        <v>7712</v>
      </c>
      <c r="C31" s="106">
        <f>'[1]2. Nuorten psyk sos menetelmät'!F57</f>
        <v>14284</v>
      </c>
      <c r="D31" s="106">
        <f>'[1]2. Nuorten psyk sos menetelmät'!F58</f>
        <v>14121</v>
      </c>
      <c r="E31" s="101">
        <f>SUM(B31:D31)</f>
        <v>36117</v>
      </c>
    </row>
    <row r="32" spans="1:7">
      <c r="A32" s="148"/>
      <c r="B32" s="149"/>
      <c r="C32" s="149"/>
      <c r="D32" s="149"/>
      <c r="E32" s="150"/>
    </row>
    <row r="33" spans="1:7">
      <c r="A33" s="99" t="s">
        <v>21</v>
      </c>
      <c r="B33" s="100">
        <v>0</v>
      </c>
      <c r="C33" s="100">
        <v>0</v>
      </c>
      <c r="D33" s="100">
        <v>0</v>
      </c>
      <c r="E33" s="101">
        <f>SUM(B33:D33)</f>
        <v>0</v>
      </c>
    </row>
    <row r="34" spans="1:7">
      <c r="A34" s="102" t="s">
        <v>22</v>
      </c>
      <c r="B34" s="103"/>
      <c r="C34" s="103"/>
      <c r="D34" s="103"/>
      <c r="E34" s="104">
        <f>SUM(B34:D34)</f>
        <v>0</v>
      </c>
    </row>
    <row r="35" spans="1:7">
      <c r="A35" s="102" t="s">
        <v>23</v>
      </c>
      <c r="B35" s="103"/>
      <c r="C35" s="103"/>
      <c r="D35" s="103"/>
      <c r="E35" s="104">
        <f>SUM(B35:D35)</f>
        <v>0</v>
      </c>
    </row>
    <row r="36" spans="1:7">
      <c r="A36" s="102" t="s">
        <v>24</v>
      </c>
      <c r="B36" s="103"/>
      <c r="C36" s="103"/>
      <c r="D36" s="103"/>
      <c r="E36" s="104">
        <f>SUM(B36:D36)</f>
        <v>0</v>
      </c>
    </row>
    <row r="37" spans="1:7">
      <c r="A37" s="141"/>
      <c r="B37" s="142"/>
      <c r="C37" s="142"/>
      <c r="D37" s="142"/>
      <c r="E37" s="143"/>
    </row>
    <row r="38" spans="1:7">
      <c r="A38" s="105" t="s">
        <v>25</v>
      </c>
      <c r="B38" s="110">
        <f>SUM(B17,B21,B27,B29,B31,B33)</f>
        <v>117462</v>
      </c>
      <c r="C38" s="110">
        <f>SUM(C17,C21,C27,C29,C31,C33)</f>
        <v>382534</v>
      </c>
      <c r="D38" s="111">
        <f>SUM(D17,D21,D27,D29,D31,D33)</f>
        <v>254371</v>
      </c>
      <c r="E38" s="110">
        <f>SUM(E17,E21,E27,E29,E31,E33)</f>
        <v>754367</v>
      </c>
    </row>
    <row r="39" spans="1:7" ht="23">
      <c r="A39" s="112" t="s">
        <v>45</v>
      </c>
      <c r="B39" s="100">
        <v>1000</v>
      </c>
      <c r="C39" s="100">
        <v>46000</v>
      </c>
      <c r="D39" s="100">
        <v>13000</v>
      </c>
      <c r="E39" s="101">
        <f>SUM(B39:D39)</f>
        <v>60000</v>
      </c>
      <c r="G39" s="26"/>
    </row>
    <row r="40" spans="1:7" ht="23">
      <c r="A40" s="113" t="s">
        <v>26</v>
      </c>
      <c r="B40" s="103"/>
      <c r="C40" s="103"/>
      <c r="D40" s="103"/>
      <c r="E40" s="114">
        <f>SUM(B40:D40)</f>
        <v>0</v>
      </c>
    </row>
    <row r="41" spans="1:7">
      <c r="A41" s="113" t="s">
        <v>27</v>
      </c>
      <c r="B41" s="103"/>
      <c r="C41" s="103"/>
      <c r="D41" s="103"/>
      <c r="E41" s="114">
        <f>SUM(B41:D41)</f>
        <v>0</v>
      </c>
    </row>
    <row r="42" spans="1:7">
      <c r="A42" s="113" t="s">
        <v>28</v>
      </c>
      <c r="B42" s="103"/>
      <c r="C42" s="103"/>
      <c r="D42" s="103"/>
      <c r="E42" s="114">
        <f>SUM(B42:D42)</f>
        <v>0</v>
      </c>
    </row>
    <row r="43" spans="1:7" ht="23">
      <c r="A43" s="99" t="s">
        <v>29</v>
      </c>
      <c r="B43" s="111">
        <f>(B38-B40-B41-B42)</f>
        <v>117462</v>
      </c>
      <c r="C43" s="111">
        <f>(C38-C40-C41-C42)</f>
        <v>382534</v>
      </c>
      <c r="D43" s="111">
        <f>(D38-D40-D41-D42)</f>
        <v>254371</v>
      </c>
      <c r="E43" s="111">
        <f>(E38-E40-E41-E42)</f>
        <v>754367</v>
      </c>
    </row>
    <row r="44" spans="1:7">
      <c r="A44" s="115" t="s">
        <v>30</v>
      </c>
      <c r="B44" s="103"/>
      <c r="C44" s="103"/>
      <c r="D44" s="103"/>
      <c r="E44" s="114">
        <f>SUM(B44:D44)</f>
        <v>0</v>
      </c>
      <c r="G44" s="26"/>
    </row>
    <row r="45" spans="1:7">
      <c r="A45" s="113" t="s">
        <v>31</v>
      </c>
      <c r="B45" s="103"/>
      <c r="C45" s="103"/>
      <c r="D45" s="103"/>
      <c r="E45" s="114">
        <f>SUM(B45:D45)</f>
        <v>0</v>
      </c>
    </row>
    <row r="46" spans="1:7">
      <c r="A46" s="116" t="s">
        <v>33</v>
      </c>
      <c r="B46" s="111">
        <f>(B43-B44-B45)</f>
        <v>117462</v>
      </c>
      <c r="C46" s="111">
        <f>(C43-C44-C45)</f>
        <v>382534</v>
      </c>
      <c r="D46" s="111">
        <f>(D43-D44-D45)</f>
        <v>254371</v>
      </c>
      <c r="E46" s="111">
        <f>(E43-E44-E45)</f>
        <v>754367</v>
      </c>
    </row>
    <row r="47" spans="1:7">
      <c r="A47" s="78"/>
      <c r="B47" s="78"/>
      <c r="C47" s="78"/>
      <c r="D47" s="78"/>
      <c r="E47" s="78"/>
    </row>
    <row r="48" spans="1:7">
      <c r="A48" s="77" t="s">
        <v>38</v>
      </c>
      <c r="B48" s="78"/>
      <c r="C48" s="78"/>
      <c r="D48" s="78"/>
      <c r="E48" s="78"/>
    </row>
    <row r="49" spans="1:5">
      <c r="A49" s="117" t="s">
        <v>39</v>
      </c>
      <c r="B49" s="144" t="s">
        <v>40</v>
      </c>
      <c r="C49" s="144"/>
      <c r="D49" s="144"/>
      <c r="E49" s="118"/>
    </row>
    <row r="50" spans="1:5">
      <c r="A50" s="119"/>
      <c r="B50" s="78"/>
      <c r="C50" s="78"/>
      <c r="D50" s="78"/>
      <c r="E50" s="85"/>
    </row>
    <row r="51" spans="1:5">
      <c r="A51" s="119"/>
      <c r="B51" s="78"/>
      <c r="C51" s="78"/>
      <c r="D51" s="78"/>
      <c r="E51" s="85"/>
    </row>
    <row r="52" spans="1:5">
      <c r="A52" s="120"/>
      <c r="B52" s="92" t="s">
        <v>41</v>
      </c>
      <c r="C52" s="92"/>
      <c r="D52" s="92"/>
      <c r="E52" s="93"/>
    </row>
    <row r="53" spans="1:5">
      <c r="A53" s="121"/>
      <c r="B53" s="122"/>
      <c r="C53" s="122"/>
      <c r="D53" s="121"/>
      <c r="E53" s="121"/>
    </row>
  </sheetData>
  <mergeCells count="8">
    <mergeCell ref="A37:E37"/>
    <mergeCell ref="B49:D49"/>
    <mergeCell ref="B2:E2"/>
    <mergeCell ref="A12:C12"/>
    <mergeCell ref="A20:E20"/>
    <mergeCell ref="A26:E26"/>
    <mergeCell ref="A28:E28"/>
    <mergeCell ref="A32:E32"/>
  </mergeCells>
  <pageMargins left="0.59055118110236227" right="0.39370078740157483" top="0.39370078740157483" bottom="0.39370078740157483" header="0.39370078740157483" footer="0.3937007874015748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D1D3F-391C-478E-960D-536DBC9DE9B4}">
  <dimension ref="A2:E53"/>
  <sheetViews>
    <sheetView topLeftCell="A19" zoomScaleNormal="100" workbookViewId="0">
      <pane xSplit="1" topLeftCell="B1" activePane="topRight" state="frozen"/>
      <selection activeCell="A11" sqref="A11"/>
      <selection pane="topRight" activeCell="C39" sqref="C39"/>
    </sheetView>
  </sheetViews>
  <sheetFormatPr defaultRowHeight="14.5"/>
  <cols>
    <col min="1" max="1" width="35.54296875" style="1" customWidth="1"/>
    <col min="2" max="4" width="12.81640625" style="1" customWidth="1"/>
    <col min="5" max="5" width="13" style="1" customWidth="1"/>
  </cols>
  <sheetData>
    <row r="2" spans="1:5" ht="15.5">
      <c r="B2" s="145" t="s">
        <v>42</v>
      </c>
      <c r="C2" s="146"/>
      <c r="D2" s="146"/>
      <c r="E2" s="146"/>
    </row>
    <row r="5" spans="1:5">
      <c r="C5" s="76"/>
      <c r="D5" s="76"/>
      <c r="E5" s="76"/>
    </row>
    <row r="6" spans="1:5">
      <c r="A6" s="77" t="s">
        <v>1</v>
      </c>
      <c r="B6" s="78"/>
      <c r="C6" s="78"/>
      <c r="D6" s="78"/>
      <c r="E6" s="78"/>
    </row>
    <row r="7" spans="1:5">
      <c r="A7" s="79" t="s">
        <v>2</v>
      </c>
      <c r="B7" s="80"/>
      <c r="C7" s="81"/>
      <c r="D7" s="81"/>
      <c r="E7" s="82"/>
    </row>
    <row r="8" spans="1:5">
      <c r="A8" s="83" t="s">
        <v>46</v>
      </c>
      <c r="B8" s="84"/>
      <c r="C8" s="78"/>
      <c r="D8" s="78"/>
      <c r="E8" s="85"/>
    </row>
    <row r="9" spans="1:5">
      <c r="A9" s="86" t="s">
        <v>43</v>
      </c>
      <c r="B9" s="87"/>
      <c r="C9" s="88"/>
      <c r="D9" s="88"/>
      <c r="E9" s="89"/>
    </row>
    <row r="10" spans="1:5">
      <c r="A10" s="83" t="s">
        <v>47</v>
      </c>
      <c r="B10" s="84"/>
      <c r="C10" s="78"/>
      <c r="D10" s="78"/>
      <c r="E10" s="85"/>
    </row>
    <row r="11" spans="1:5">
      <c r="A11" s="90"/>
      <c r="B11" s="91"/>
      <c r="C11" s="92"/>
      <c r="D11" s="92"/>
      <c r="E11" s="93"/>
    </row>
    <row r="12" spans="1:5">
      <c r="A12" s="147" t="s">
        <v>6</v>
      </c>
      <c r="B12" s="147"/>
      <c r="C12" s="147"/>
      <c r="D12" s="78"/>
      <c r="E12" s="78"/>
    </row>
    <row r="13" spans="1:5">
      <c r="A13" s="94"/>
      <c r="B13" s="94"/>
      <c r="C13" s="94"/>
      <c r="D13" s="78"/>
      <c r="E13" s="78"/>
    </row>
    <row r="14" spans="1:5">
      <c r="A14" s="77" t="s">
        <v>7</v>
      </c>
      <c r="B14" s="78"/>
      <c r="C14" s="78"/>
      <c r="D14" s="78"/>
      <c r="E14" s="77"/>
    </row>
    <row r="15" spans="1:5">
      <c r="A15" s="95"/>
      <c r="B15" s="96" t="s">
        <v>44</v>
      </c>
      <c r="C15" s="96" t="s">
        <v>44</v>
      </c>
      <c r="D15" s="96" t="s">
        <v>44</v>
      </c>
      <c r="E15" s="96" t="s">
        <v>9</v>
      </c>
    </row>
    <row r="16" spans="1:5">
      <c r="A16" s="95"/>
      <c r="B16" s="97">
        <v>2020</v>
      </c>
      <c r="C16" s="97">
        <v>2021</v>
      </c>
      <c r="D16" s="97">
        <v>2022</v>
      </c>
      <c r="E16" s="98"/>
    </row>
    <row r="17" spans="1:5">
      <c r="A17" s="99" t="s">
        <v>10</v>
      </c>
      <c r="B17" s="100">
        <f>SUM(B18:B19)</f>
        <v>130000</v>
      </c>
      <c r="C17" s="100">
        <f>SUM(C18:C19)</f>
        <v>400000</v>
      </c>
      <c r="D17" s="100">
        <f>SUM(D18:D19)</f>
        <v>405000</v>
      </c>
      <c r="E17" s="101">
        <f>SUM(B17:D17)</f>
        <v>935000</v>
      </c>
    </row>
    <row r="18" spans="1:5">
      <c r="A18" s="102" t="s">
        <v>11</v>
      </c>
      <c r="B18" s="103">
        <v>100000</v>
      </c>
      <c r="C18" s="103">
        <v>300000</v>
      </c>
      <c r="D18" s="103">
        <v>300000</v>
      </c>
      <c r="E18" s="104">
        <f>SUM(B18:D18)</f>
        <v>700000</v>
      </c>
    </row>
    <row r="19" spans="1:5">
      <c r="A19" s="102" t="s">
        <v>12</v>
      </c>
      <c r="B19" s="103">
        <v>30000</v>
      </c>
      <c r="C19" s="103">
        <v>100000</v>
      </c>
      <c r="D19" s="103">
        <v>105000</v>
      </c>
      <c r="E19" s="104">
        <f>SUM(B19:D19)</f>
        <v>235000</v>
      </c>
    </row>
    <row r="20" spans="1:5">
      <c r="A20" s="154"/>
      <c r="B20" s="155"/>
      <c r="C20" s="155"/>
      <c r="D20" s="155"/>
      <c r="E20" s="155"/>
    </row>
    <row r="21" spans="1:5">
      <c r="A21" s="105" t="s">
        <v>13</v>
      </c>
      <c r="B21" s="100">
        <f>SUM(B22:B25)</f>
        <v>93300</v>
      </c>
      <c r="C21" s="100">
        <f>SUM(C22:C25)</f>
        <v>142600</v>
      </c>
      <c r="D21" s="100">
        <f>SUM(D22:D25)</f>
        <v>142600</v>
      </c>
      <c r="E21" s="101">
        <f>SUM(B21:D21)</f>
        <v>378500</v>
      </c>
    </row>
    <row r="22" spans="1:5">
      <c r="A22" s="102" t="s">
        <v>14</v>
      </c>
      <c r="B22" s="103">
        <v>68000</v>
      </c>
      <c r="C22" s="103">
        <v>100000</v>
      </c>
      <c r="D22" s="103">
        <v>100000</v>
      </c>
      <c r="E22" s="104">
        <f>SUM(B22:D22)</f>
        <v>268000</v>
      </c>
    </row>
    <row r="23" spans="1:5">
      <c r="A23" s="102" t="s">
        <v>15</v>
      </c>
      <c r="B23" s="103">
        <v>1300</v>
      </c>
      <c r="C23" s="103">
        <v>2600</v>
      </c>
      <c r="D23" s="103">
        <v>2600</v>
      </c>
      <c r="E23" s="104">
        <f>SUM(B23:D23)</f>
        <v>6500</v>
      </c>
    </row>
    <row r="24" spans="1:5">
      <c r="A24" s="102" t="s">
        <v>16</v>
      </c>
      <c r="B24" s="103">
        <v>23000</v>
      </c>
      <c r="C24" s="103">
        <v>37000</v>
      </c>
      <c r="D24" s="103">
        <v>37000</v>
      </c>
      <c r="E24" s="104">
        <f>SUM(B24:D24)</f>
        <v>97000</v>
      </c>
    </row>
    <row r="25" spans="1:5">
      <c r="A25" s="102" t="s">
        <v>17</v>
      </c>
      <c r="B25" s="103">
        <v>1000</v>
      </c>
      <c r="C25" s="103">
        <v>3000</v>
      </c>
      <c r="D25" s="103">
        <v>3000</v>
      </c>
      <c r="E25" s="104">
        <f>SUM(B25:D25)</f>
        <v>7000</v>
      </c>
    </row>
    <row r="26" spans="1:5">
      <c r="A26" s="154"/>
      <c r="B26" s="155"/>
      <c r="C26" s="155"/>
      <c r="D26" s="155"/>
      <c r="E26" s="155"/>
    </row>
    <row r="27" spans="1:5">
      <c r="A27" s="99" t="s">
        <v>18</v>
      </c>
      <c r="B27" s="106">
        <v>600</v>
      </c>
      <c r="C27" s="106">
        <v>1200</v>
      </c>
      <c r="D27" s="106">
        <v>1200</v>
      </c>
      <c r="E27" s="101">
        <f>SUM(B27:D27)</f>
        <v>3000</v>
      </c>
    </row>
    <row r="28" spans="1:5">
      <c r="A28" s="151"/>
      <c r="B28" s="152"/>
      <c r="C28" s="152"/>
      <c r="D28" s="152"/>
      <c r="E28" s="153"/>
    </row>
    <row r="29" spans="1:5">
      <c r="A29" s="99" t="s">
        <v>19</v>
      </c>
      <c r="B29" s="106"/>
      <c r="C29" s="106"/>
      <c r="D29" s="106"/>
      <c r="E29" s="101">
        <f>SUM(B29:D29)</f>
        <v>0</v>
      </c>
    </row>
    <row r="30" spans="1:5">
      <c r="A30" s="154"/>
      <c r="B30" s="155"/>
      <c r="C30" s="155"/>
      <c r="D30" s="155"/>
      <c r="E30" s="155"/>
    </row>
    <row r="31" spans="1:5">
      <c r="A31" s="99" t="s">
        <v>20</v>
      </c>
      <c r="B31" s="106">
        <v>1000</v>
      </c>
      <c r="C31" s="106">
        <v>3500</v>
      </c>
      <c r="D31" s="106">
        <v>4000</v>
      </c>
      <c r="E31" s="101">
        <f>SUM(B31:D31)</f>
        <v>8500</v>
      </c>
    </row>
    <row r="32" spans="1:5">
      <c r="A32" s="154"/>
      <c r="B32" s="155"/>
      <c r="C32" s="155"/>
      <c r="D32" s="155"/>
      <c r="E32" s="155"/>
    </row>
    <row r="33" spans="1:5">
      <c r="A33" s="99" t="s">
        <v>21</v>
      </c>
      <c r="B33" s="100">
        <v>0</v>
      </c>
      <c r="C33" s="100">
        <v>0</v>
      </c>
      <c r="D33" s="100">
        <v>0</v>
      </c>
      <c r="E33" s="101">
        <f>SUM(B33:D33)</f>
        <v>0</v>
      </c>
    </row>
    <row r="34" spans="1:5">
      <c r="A34" s="102" t="s">
        <v>22</v>
      </c>
      <c r="B34" s="103"/>
      <c r="C34" s="103"/>
      <c r="D34" s="103"/>
      <c r="E34" s="104">
        <f>SUM(B34:D34)</f>
        <v>0</v>
      </c>
    </row>
    <row r="35" spans="1:5">
      <c r="A35" s="102" t="s">
        <v>23</v>
      </c>
      <c r="B35" s="103"/>
      <c r="C35" s="103"/>
      <c r="D35" s="103"/>
      <c r="E35" s="104">
        <f>SUM(B35:D35)</f>
        <v>0</v>
      </c>
    </row>
    <row r="36" spans="1:5">
      <c r="A36" s="102" t="s">
        <v>24</v>
      </c>
      <c r="B36" s="103"/>
      <c r="C36" s="103"/>
      <c r="D36" s="103"/>
      <c r="E36" s="104">
        <f>SUM(B36:D36)</f>
        <v>0</v>
      </c>
    </row>
    <row r="37" spans="1:5">
      <c r="A37" s="154"/>
      <c r="B37" s="155"/>
      <c r="C37" s="155"/>
      <c r="D37" s="155"/>
      <c r="E37" s="155"/>
    </row>
    <row r="38" spans="1:5">
      <c r="A38" s="105" t="s">
        <v>25</v>
      </c>
      <c r="B38" s="110">
        <f>SUM(B17,B21,B27,B29,B31,B33)</f>
        <v>224900</v>
      </c>
      <c r="C38" s="110">
        <f>SUM(C17,C21,C27,C29,C31,C33)</f>
        <v>547300</v>
      </c>
      <c r="D38" s="111">
        <f>SUM(D17,D21,D27,D29,D31,D33)</f>
        <v>552800</v>
      </c>
      <c r="E38" s="110">
        <f>SUM(E17,E21,E27,E29,E31,E33)</f>
        <v>1325000</v>
      </c>
    </row>
    <row r="39" spans="1:5" ht="23">
      <c r="A39" s="112" t="s">
        <v>45</v>
      </c>
      <c r="B39" s="100">
        <v>55000</v>
      </c>
      <c r="C39" s="100">
        <v>70000</v>
      </c>
      <c r="D39" s="100">
        <v>50000</v>
      </c>
      <c r="E39" s="101">
        <f>SUM(B39:D39)</f>
        <v>175000</v>
      </c>
    </row>
    <row r="40" spans="1:5" ht="23">
      <c r="A40" s="113" t="s">
        <v>26</v>
      </c>
      <c r="B40" s="103"/>
      <c r="C40" s="103"/>
      <c r="D40" s="103"/>
      <c r="E40" s="114">
        <f>SUM(B40:D40)</f>
        <v>0</v>
      </c>
    </row>
    <row r="41" spans="1:5">
      <c r="A41" s="113" t="s">
        <v>27</v>
      </c>
      <c r="B41" s="103"/>
      <c r="C41" s="103"/>
      <c r="D41" s="103"/>
      <c r="E41" s="114">
        <f>SUM(B41:D41)</f>
        <v>0</v>
      </c>
    </row>
    <row r="42" spans="1:5">
      <c r="A42" s="113" t="s">
        <v>28</v>
      </c>
      <c r="B42" s="103"/>
      <c r="C42" s="103"/>
      <c r="D42" s="103"/>
      <c r="E42" s="114">
        <f>SUM(B42:D42)</f>
        <v>0</v>
      </c>
    </row>
    <row r="43" spans="1:5" ht="23">
      <c r="A43" s="99" t="s">
        <v>29</v>
      </c>
      <c r="B43" s="111">
        <f>(B38-B40-B41-B42)</f>
        <v>224900</v>
      </c>
      <c r="C43" s="111">
        <f>(C38-C40-C41-C42)</f>
        <v>547300</v>
      </c>
      <c r="D43" s="111">
        <f>(D38-D40-D41-D42)</f>
        <v>552800</v>
      </c>
      <c r="E43" s="111">
        <f>(E38-E40-E41-E42)</f>
        <v>1325000</v>
      </c>
    </row>
    <row r="44" spans="1:5">
      <c r="A44" s="115" t="s">
        <v>30</v>
      </c>
      <c r="B44" s="103"/>
      <c r="C44" s="103"/>
      <c r="D44" s="103"/>
      <c r="E44" s="114">
        <f>SUM(B44:D44)</f>
        <v>0</v>
      </c>
    </row>
    <row r="45" spans="1:5">
      <c r="A45" s="113" t="s">
        <v>31</v>
      </c>
      <c r="B45" s="103"/>
      <c r="C45" s="103"/>
      <c r="D45" s="103"/>
      <c r="E45" s="114">
        <f>SUM(B45:D45)</f>
        <v>0</v>
      </c>
    </row>
    <row r="46" spans="1:5">
      <c r="A46" s="116" t="s">
        <v>33</v>
      </c>
      <c r="B46" s="111">
        <f>(B43-B44-B45)</f>
        <v>224900</v>
      </c>
      <c r="C46" s="111">
        <f>(C43-C44-C45)</f>
        <v>547300</v>
      </c>
      <c r="D46" s="111">
        <f>(D43-D44-D45)</f>
        <v>552800</v>
      </c>
      <c r="E46" s="111">
        <f>(E43-E44-E45)</f>
        <v>1325000</v>
      </c>
    </row>
    <row r="47" spans="1:5">
      <c r="A47" s="78"/>
      <c r="B47" s="78"/>
      <c r="C47" s="78"/>
      <c r="D47" s="78"/>
      <c r="E47" s="78"/>
    </row>
    <row r="48" spans="1:5">
      <c r="A48" s="77" t="s">
        <v>38</v>
      </c>
      <c r="B48" s="78"/>
      <c r="C48" s="78"/>
      <c r="D48" s="78"/>
      <c r="E48" s="78"/>
    </row>
    <row r="49" spans="1:5">
      <c r="A49" s="117" t="s">
        <v>39</v>
      </c>
      <c r="B49" s="144" t="s">
        <v>40</v>
      </c>
      <c r="C49" s="144"/>
      <c r="D49" s="144"/>
      <c r="E49" s="118"/>
    </row>
    <row r="50" spans="1:5">
      <c r="A50" s="119"/>
      <c r="B50" s="78"/>
      <c r="C50" s="78"/>
      <c r="D50" s="78"/>
      <c r="E50" s="85"/>
    </row>
    <row r="51" spans="1:5">
      <c r="A51" s="119"/>
      <c r="B51" s="78"/>
      <c r="C51" s="78"/>
      <c r="D51" s="78"/>
      <c r="E51" s="85"/>
    </row>
    <row r="52" spans="1:5">
      <c r="A52" s="120"/>
      <c r="B52" s="92" t="s">
        <v>41</v>
      </c>
      <c r="C52" s="92"/>
      <c r="D52" s="92"/>
      <c r="E52" s="93"/>
    </row>
    <row r="53" spans="1:5">
      <c r="A53" s="121"/>
      <c r="B53" s="122"/>
      <c r="C53" s="122"/>
      <c r="D53" s="121"/>
      <c r="E53" s="121"/>
    </row>
  </sheetData>
  <mergeCells count="9">
    <mergeCell ref="A32:E32"/>
    <mergeCell ref="A37:E37"/>
    <mergeCell ref="B49:D49"/>
    <mergeCell ref="B2:E2"/>
    <mergeCell ref="A12:C12"/>
    <mergeCell ref="A20:E20"/>
    <mergeCell ref="A26:E26"/>
    <mergeCell ref="A28:E28"/>
    <mergeCell ref="A30:E30"/>
  </mergeCells>
  <pageMargins left="0.59055118110236227" right="0.39370078740157483" top="0.39370078740157483" bottom="0.39370078740157483" header="0.39370078740157483" footer="0.3937007874015748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F95C75FD337884C8F01B061D9325C78" ma:contentTypeVersion="6" ma:contentTypeDescription="Luo uusi asiakirja." ma:contentTypeScope="" ma:versionID="8ff382107014df3f1b87dd4ce171a6b1">
  <xsd:schema xmlns:xsd="http://www.w3.org/2001/XMLSchema" xmlns:xs="http://www.w3.org/2001/XMLSchema" xmlns:p="http://schemas.microsoft.com/office/2006/metadata/properties" xmlns:ns2="a167551a-7565-43ce-bc08-967d21c44833" xmlns:ns3="62c027a8-6ffc-436d-8212-39fde8dc3ecd" targetNamespace="http://schemas.microsoft.com/office/2006/metadata/properties" ma:root="true" ma:fieldsID="6c1fd1ed5d4eb0160e87dcbbe443cdd9" ns2:_="" ns3:_="">
    <xsd:import namespace="a167551a-7565-43ce-bc08-967d21c44833"/>
    <xsd:import namespace="62c027a8-6ffc-436d-8212-39fde8dc3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67551a-7565-43ce-bc08-967d21c44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027a8-6ffc-436d-8212-39fde8dc3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766871-92C5-4784-8AC9-68E8FF7882E8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62c027a8-6ffc-436d-8212-39fde8dc3ecd"/>
    <ds:schemaRef ds:uri="a167551a-7565-43ce-bc08-967d21c44833"/>
  </ds:schemaRefs>
</ds:datastoreItem>
</file>

<file path=customXml/itemProps3.xml><?xml version="1.0" encoding="utf-8"?>
<ds:datastoreItem xmlns:ds="http://schemas.openxmlformats.org/officeDocument/2006/customXml" ds:itemID="{A90A121A-186F-461C-BC8D-C815FD484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67551a-7565-43ce-bc08-967d21c44833"/>
    <ds:schemaRef ds:uri="62c027a8-6ffc-436d-8212-39fde8dc3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3</vt:i4>
      </vt:variant>
    </vt:vector>
  </HeadingPairs>
  <TitlesOfParts>
    <vt:vector size="8" baseType="lpstr">
      <vt:lpstr>TSK jatkohaku yhteensä_final</vt:lpstr>
      <vt:lpstr>TSK jatkohaku yhteensä</vt:lpstr>
      <vt:lpstr>TSK jatkohaku</vt:lpstr>
      <vt:lpstr>Yhteenveto Sosteri</vt:lpstr>
      <vt:lpstr>Yhteenveto Essote</vt:lpstr>
      <vt:lpstr>'TSK jatkohaku'!Tulostusalue</vt:lpstr>
      <vt:lpstr>'TSK jatkohaku yhteensä'!Tulostusalue</vt:lpstr>
      <vt:lpstr>'TSK jatkohaku yhteensä_final'!Tulostusalue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Lehtimäki Vuokko (STM)</dc:creator>
  <cp:keywords/>
  <dc:description/>
  <cp:lastModifiedBy>Kirsi Leinonen</cp:lastModifiedBy>
  <cp:revision/>
  <cp:lastPrinted>2021-10-06T07:37:20Z</cp:lastPrinted>
  <dcterms:created xsi:type="dcterms:W3CDTF">2020-01-06T07:59:09Z</dcterms:created>
  <dcterms:modified xsi:type="dcterms:W3CDTF">2021-10-12T16:42:44Z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0x010100DF95C75FD337884C8F01B061D9325C78</vt:lpwstr>
  </property>
</Properties>
</file>