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ttps://espoo365-my.sharepoint.com/personal/heta_hytonen_espoo_fi/Documents/Työpöytä/"/>
    </mc:Choice>
  </mc:AlternateContent>
  <xr:revisionPtr revIDLastSave="0" documentId="8_{89C5649F-F014-4BE8-9C97-0E60216F03C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ul1" sheetId="1" r:id="rId1"/>
  </sheets>
  <externalReferences>
    <externalReference r:id="rId2"/>
  </externalReferences>
  <definedNames>
    <definedName name="_xlnm.Print_Area" localSheetId="0">Taul1!$A$1:$F$57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1" i="1" l="1"/>
  <c r="E49" i="1" l="1"/>
  <c r="E51" i="1" s="1"/>
  <c r="E31" i="1"/>
  <c r="E22" i="1"/>
  <c r="E19" i="1"/>
  <c r="E18" i="1"/>
  <c r="D49" i="1"/>
  <c r="D51" i="1" s="1"/>
  <c r="D31" i="1"/>
  <c r="D22" i="1"/>
  <c r="D19" i="1"/>
  <c r="D18" i="1"/>
  <c r="C49" i="1"/>
  <c r="C51" i="1" s="1"/>
  <c r="C31" i="1"/>
  <c r="C22" i="1"/>
  <c r="C19" i="1"/>
  <c r="C18" i="1"/>
  <c r="B31" i="1"/>
  <c r="B22" i="1"/>
  <c r="B19" i="1"/>
  <c r="B18" i="1"/>
  <c r="F51" i="1" l="1"/>
  <c r="F50" i="1"/>
  <c r="F44" i="1"/>
  <c r="F45" i="1"/>
  <c r="F43" i="1"/>
  <c r="F40" i="1"/>
  <c r="F41" i="1"/>
  <c r="F39" i="1"/>
  <c r="F35" i="1"/>
  <c r="F36" i="1"/>
  <c r="F34" i="1"/>
  <c r="F31" i="1"/>
  <c r="F29" i="1"/>
  <c r="F27" i="1"/>
  <c r="F23" i="1"/>
  <c r="F24" i="1"/>
  <c r="F25" i="1"/>
  <c r="F18" i="1"/>
  <c r="E33" i="1" l="1"/>
  <c r="E21" i="1"/>
  <c r="E17" i="1"/>
  <c r="E38" i="1" l="1"/>
  <c r="E42" i="1" s="1"/>
  <c r="E46" i="1" s="1"/>
  <c r="B21" i="1"/>
  <c r="B17" i="1"/>
  <c r="D33" i="1"/>
  <c r="C33" i="1"/>
  <c r="B33" i="1"/>
  <c r="C21" i="1"/>
  <c r="F33" i="1" l="1"/>
  <c r="B38" i="1"/>
  <c r="B42" i="1" s="1"/>
  <c r="B46" i="1" s="1"/>
  <c r="C17" i="1" l="1"/>
  <c r="C38" i="1" l="1"/>
  <c r="C42" i="1" s="1"/>
  <c r="C46" i="1" s="1"/>
  <c r="F22" i="1" l="1"/>
  <c r="D21" i="1"/>
  <c r="F21" i="1" s="1"/>
  <c r="D17" i="1"/>
  <c r="F19" i="1"/>
  <c r="F49" i="1"/>
  <c r="D38" i="1" l="1"/>
  <c r="D42" i="1" s="1"/>
  <c r="D46" i="1" s="1"/>
  <c r="F17" i="1"/>
  <c r="F38" i="1" s="1"/>
  <c r="F42" i="1" s="1"/>
  <c r="F46" i="1" s="1"/>
</calcChain>
</file>

<file path=xl/sharedStrings.xml><?xml version="1.0" encoding="utf-8"?>
<sst xmlns="http://schemas.openxmlformats.org/spreadsheetml/2006/main" count="48" uniqueCount="45">
  <si>
    <t xml:space="preserve">HANKEKOKONAISUUDEN MENOT JA RAHOITUS  </t>
  </si>
  <si>
    <t>HAKIJA JA HANKE</t>
  </si>
  <si>
    <t>Hakija</t>
  </si>
  <si>
    <t>Hankkeen nimi</t>
  </si>
  <si>
    <t xml:space="preserve">Huom! Lomake laskee automaattisesti sinisellä olevat summarivit. </t>
  </si>
  <si>
    <t>MENOT JA RAHOITUS</t>
  </si>
  <si>
    <t>Vuosi      </t>
  </si>
  <si>
    <t>Yhteensä</t>
  </si>
  <si>
    <t>Henkilöstömenot, joista</t>
  </si>
  <si>
    <t xml:space="preserve">Projektiin palkattava henkilöstö </t>
  </si>
  <si>
    <t xml:space="preserve">Työpanoksen siirto </t>
  </si>
  <si>
    <t>Palvelujen ostot yhteensä, josta</t>
  </si>
  <si>
    <t>Asiantuntijapalvelut</t>
  </si>
  <si>
    <t>Matkustus- ja majoituskustannukset</t>
  </si>
  <si>
    <t>Koulutuspalvelut</t>
  </si>
  <si>
    <t>Muut palvelujen ostot</t>
  </si>
  <si>
    <t xml:space="preserve">Aineet, tarvikkeet ja tavarat  </t>
  </si>
  <si>
    <t>Vuokrat</t>
  </si>
  <si>
    <t>Muut menot</t>
  </si>
  <si>
    <t>Investointimenot yhteensä, josta</t>
  </si>
  <si>
    <t>Aineettomat hyödykkeet</t>
  </si>
  <si>
    <t>Koneet ja kalusto</t>
  </si>
  <si>
    <t>Muut investointimenot</t>
  </si>
  <si>
    <t>Menot yhteensä = Kokonaiskustannukset</t>
  </si>
  <si>
    <t>- Valtionavustukseen oikeuttamattomat kustannukset</t>
  </si>
  <si>
    <t>- Tulorahoitus</t>
  </si>
  <si>
    <t>- Muu kuin julkinen rahoitus</t>
  </si>
  <si>
    <t>Valtionavustukseen oikeuttavat kustannukset</t>
  </si>
  <si>
    <t>Hanketoimijoiden oma rahoitusosuus</t>
  </si>
  <si>
    <t>Muu julkinen rahoitus</t>
  </si>
  <si>
    <t>Vuonna 2020 saatu valtionavustus 
(käyttösuunnitelma vuosille 2020-2022)</t>
  </si>
  <si>
    <t>Haettava valtionavustus</t>
  </si>
  <si>
    <t>Erittely LAPE-muutosohjelman kustannusten osuudesta edellä mainituissa hankekokonaisuuden kustannuksissa</t>
  </si>
  <si>
    <t>LAPE-osuus kokonaiskustannuksista</t>
  </si>
  <si>
    <t>LAPE-osuus vuonna 2020 saadusta valtionavustuksesta (käyttösuunnitelma vuosille 2020-2022)</t>
  </si>
  <si>
    <t>LAPE-osuus haettavasta valtionavustuksesta</t>
  </si>
  <si>
    <t>ALLEKIRJOITUS</t>
  </si>
  <si>
    <t>Paikka ja aika</t>
  </si>
  <si>
    <t>Allekirjoitus ja tehtävänimike</t>
  </si>
  <si>
    <t>nimen selvennys</t>
  </si>
  <si>
    <t>Länsi-Uudenmaan tulevaisuuden sote-keskus -hanke</t>
  </si>
  <si>
    <t>perusturvajohtaja</t>
  </si>
  <si>
    <t>Sanna Svahn</t>
  </si>
  <si>
    <t>Espoossa 14.10.2021</t>
  </si>
  <si>
    <t>Espoon kaupunki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</si>
</sst>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2"/>
      <name val="Helvetica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Helvetica"/>
      <family val="2"/>
    </font>
    <font>
      <sz val="9"/>
      <name val="Helvetica"/>
      <family val="2"/>
    </font>
    <font>
      <b/>
      <sz val="9"/>
      <color indexed="12"/>
      <name val="Helvetica"/>
      <family val="2"/>
    </font>
    <font>
      <sz val="9"/>
      <color indexed="12"/>
      <name val="Helvetica"/>
      <family val="2"/>
    </font>
    <font>
      <b/>
      <sz val="9"/>
      <color rgb="FF0000FF"/>
      <name val="Helvetica"/>
      <family val="2"/>
    </font>
    <font>
      <b/>
      <sz val="9"/>
      <color rgb="FF0000FF"/>
      <name val="Helvetica"/>
    </font>
    <font>
      <b/>
      <sz val="10"/>
      <name val="Helvetica"/>
    </font>
    <font>
      <sz val="11"/>
      <color rgb="FFFF0000"/>
      <name val="Calibri"/>
      <family val="2"/>
      <scheme val="minor"/>
    </font>
    <font>
      <b/>
      <sz val="12"/>
      <name val="Helvetica"/>
    </font>
    <font>
      <b/>
      <sz val="9"/>
      <name val="Helvetica"/>
    </font>
  </fonts>
  <fills count="4">
    <fill>
      <patternFill patternType="none"/>
    </fill>
    <fill>
      <patternFill patternType="gray125"/>
    </fill>
    <fill>
      <patternFill patternType="solid">
        <fgColor rgb="FFFFEEB7"/>
        <bgColor indexed="64"/>
      </patternFill>
    </fill>
    <fill>
      <patternFill patternType="solid">
        <fgColor rgb="FFFFF8E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Protection="1"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3" fillId="0" borderId="5" xfId="0" applyFont="1" applyBorder="1" applyProtection="1">
      <protection locked="0"/>
    </xf>
    <xf numFmtId="0" fontId="0" fillId="0" borderId="6" xfId="0" applyBorder="1" applyProtection="1"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7" xfId="0" applyFont="1" applyBorder="1" applyProtection="1">
      <protection locked="0"/>
    </xf>
    <xf numFmtId="0" fontId="3" fillId="0" borderId="8" xfId="0" applyFont="1" applyBorder="1" applyProtection="1">
      <protection locked="0"/>
    </xf>
    <xf numFmtId="3" fontId="6" fillId="2" borderId="11" xfId="0" applyNumberFormat="1" applyFont="1" applyFill="1" applyBorder="1" applyAlignment="1">
      <alignment horizontal="right" vertical="top"/>
    </xf>
    <xf numFmtId="3" fontId="5" fillId="0" borderId="11" xfId="0" applyNumberFormat="1" applyFont="1" applyBorder="1" applyAlignment="1" applyProtection="1">
      <alignment horizontal="right" vertical="top"/>
      <protection locked="0"/>
    </xf>
    <xf numFmtId="3" fontId="7" fillId="2" borderId="11" xfId="0" applyNumberFormat="1" applyFont="1" applyFill="1" applyBorder="1" applyAlignment="1">
      <alignment horizontal="right" vertical="top"/>
    </xf>
    <xf numFmtId="3" fontId="4" fillId="3" borderId="11" xfId="0" applyNumberFormat="1" applyFont="1" applyFill="1" applyBorder="1" applyAlignment="1" applyProtection="1">
      <alignment horizontal="right" vertical="top"/>
      <protection locked="0"/>
    </xf>
    <xf numFmtId="3" fontId="5" fillId="0" borderId="10" xfId="0" applyNumberFormat="1" applyFont="1" applyBorder="1" applyAlignment="1" applyProtection="1">
      <alignment horizontal="right" vertical="top"/>
      <protection locked="0"/>
    </xf>
    <xf numFmtId="3" fontId="5" fillId="2" borderId="10" xfId="0" applyNumberFormat="1" applyFont="1" applyFill="1" applyBorder="1" applyAlignment="1">
      <alignment horizontal="right" vertical="top"/>
    </xf>
    <xf numFmtId="3" fontId="5" fillId="2" borderId="11" xfId="0" applyNumberFormat="1" applyFont="1" applyFill="1" applyBorder="1" applyAlignment="1">
      <alignment horizontal="right" vertical="top"/>
    </xf>
    <xf numFmtId="3" fontId="5" fillId="0" borderId="9" xfId="0" applyNumberFormat="1" applyFont="1" applyBorder="1" applyAlignment="1" applyProtection="1">
      <alignment horizontal="right" vertical="top"/>
      <protection locked="0"/>
    </xf>
    <xf numFmtId="3" fontId="9" fillId="2" borderId="15" xfId="0" applyNumberFormat="1" applyFont="1" applyFill="1" applyBorder="1" applyAlignment="1">
      <alignment horizontal="right"/>
    </xf>
    <xf numFmtId="0" fontId="3" fillId="0" borderId="4" xfId="0" applyFont="1" applyBorder="1" applyProtection="1">
      <protection locked="0"/>
    </xf>
    <xf numFmtId="0" fontId="3" fillId="0" borderId="6" xfId="0" applyFont="1" applyBorder="1" applyProtection="1">
      <protection locked="0"/>
    </xf>
    <xf numFmtId="3" fontId="6" fillId="2" borderId="17" xfId="0" applyNumberFormat="1" applyFont="1" applyFill="1" applyBorder="1" applyAlignment="1">
      <alignment horizontal="right"/>
    </xf>
    <xf numFmtId="3" fontId="5" fillId="0" borderId="18" xfId="0" applyNumberFormat="1" applyFont="1" applyBorder="1" applyAlignment="1" applyProtection="1">
      <alignment horizontal="right" vertical="top"/>
      <protection locked="0"/>
    </xf>
    <xf numFmtId="0" fontId="11" fillId="0" borderId="0" xfId="0" applyFont="1"/>
    <xf numFmtId="0" fontId="4" fillId="0" borderId="4" xfId="0" applyFont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/>
    <xf numFmtId="0" fontId="3" fillId="2" borderId="3" xfId="0" applyFont="1" applyFill="1" applyBorder="1"/>
    <xf numFmtId="0" fontId="4" fillId="2" borderId="4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3" fillId="2" borderId="5" xfId="0" applyFont="1" applyFill="1" applyBorder="1"/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/>
    <xf numFmtId="0" fontId="5" fillId="0" borderId="0" xfId="0" applyFont="1" applyAlignment="1">
      <alignment horizontal="left" wrapText="1"/>
    </xf>
    <xf numFmtId="0" fontId="5" fillId="2" borderId="9" xfId="0" applyFont="1" applyFill="1" applyBorder="1" applyAlignment="1">
      <alignment horizontal="center"/>
    </xf>
    <xf numFmtId="0" fontId="5" fillId="2" borderId="9" xfId="0" applyFont="1" applyFill="1" applyBorder="1"/>
    <xf numFmtId="1" fontId="5" fillId="0" borderId="10" xfId="0" applyNumberFormat="1" applyFont="1" applyBorder="1" applyAlignment="1">
      <alignment horizontal="center"/>
    </xf>
    <xf numFmtId="1" fontId="5" fillId="0" borderId="10" xfId="0" applyNumberFormat="1" applyFont="1" applyBorder="1"/>
    <xf numFmtId="0" fontId="4" fillId="2" borderId="11" xfId="0" applyFont="1" applyFill="1" applyBorder="1" applyAlignment="1">
      <alignment horizontal="left" vertical="top" wrapText="1"/>
    </xf>
    <xf numFmtId="0" fontId="5" fillId="3" borderId="11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/>
    </xf>
    <xf numFmtId="0" fontId="4" fillId="0" borderId="12" xfId="0" applyFont="1" applyBorder="1" applyAlignment="1">
      <alignment horizontal="left" vertical="top" wrapText="1"/>
    </xf>
    <xf numFmtId="3" fontId="4" fillId="0" borderId="13" xfId="0" applyNumberFormat="1" applyFont="1" applyBorder="1" applyAlignment="1">
      <alignment horizontal="right" vertical="top"/>
    </xf>
    <xf numFmtId="3" fontId="6" fillId="0" borderId="14" xfId="0" applyNumberFormat="1" applyFont="1" applyBorder="1" applyAlignment="1">
      <alignment horizontal="right" vertical="top"/>
    </xf>
    <xf numFmtId="0" fontId="4" fillId="2" borderId="15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left" vertical="top" wrapText="1"/>
    </xf>
    <xf numFmtId="0" fontId="4" fillId="3" borderId="11" xfId="0" applyFont="1" applyFill="1" applyBorder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left" vertical="top"/>
    </xf>
    <xf numFmtId="0" fontId="4" fillId="3" borderId="18" xfId="0" applyFont="1" applyFill="1" applyBorder="1" applyAlignment="1">
      <alignment horizontal="left" vertical="top" wrapText="1"/>
    </xf>
    <xf numFmtId="0" fontId="10" fillId="2" borderId="16" xfId="0" applyFont="1" applyFill="1" applyBorder="1" applyAlignment="1">
      <alignment horizontal="left" vertical="center" wrapText="1"/>
    </xf>
    <xf numFmtId="0" fontId="5" fillId="0" borderId="0" xfId="0" applyFont="1"/>
    <xf numFmtId="0" fontId="4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/>
    <xf numFmtId="0" fontId="3" fillId="0" borderId="7" xfId="0" applyFont="1" applyBorder="1"/>
    <xf numFmtId="0" fontId="3" fillId="0" borderId="8" xfId="0" applyFont="1" applyBorder="1"/>
    <xf numFmtId="3" fontId="9" fillId="2" borderId="15" xfId="0" applyNumberFormat="1" applyFont="1" applyFill="1" applyBorder="1" applyAlignment="1" applyProtection="1">
      <alignment horizontal="right"/>
      <protection locked="0"/>
    </xf>
    <xf numFmtId="3" fontId="6" fillId="3" borderId="11" xfId="0" applyNumberFormat="1" applyFont="1" applyFill="1" applyBorder="1" applyAlignment="1">
      <alignment horizontal="right" vertical="top"/>
    </xf>
    <xf numFmtId="3" fontId="8" fillId="2" borderId="17" xfId="0" applyNumberFormat="1" applyFont="1" applyFill="1" applyBorder="1" applyAlignment="1">
      <alignment horizontal="right"/>
    </xf>
    <xf numFmtId="0" fontId="5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13" fillId="0" borderId="7" xfId="0" applyFont="1" applyBorder="1" applyAlignment="1"/>
    <xf numFmtId="0" fontId="0" fillId="0" borderId="7" xfId="0" applyBorder="1" applyAlignme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57150</xdr:rowOff>
    </xdr:from>
    <xdr:to>
      <xdr:col>0</xdr:col>
      <xdr:colOff>2019300</xdr:colOff>
      <xdr:row>4</xdr:row>
      <xdr:rowOff>47625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20193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espoo365.sharepoint.com/sites/LU-projektit/Shared%20Documents/General/Hankesuunnitelmat%20ja%20projektikuvaukset/Hankesuunnitelmat/Tulevaisuuden%20sote%20keskus/T&#228;ydent&#228;v&#228;%20VA%20haku%20-%20aineistot/Valmisteluversiot/LIITE%204c%20Talousarviolaskelma_t&#228;ydent&#228;v&#228;%20VA.xlsx?4E0B31F8" TargetMode="External"/><Relationship Id="rId1" Type="http://schemas.openxmlformats.org/officeDocument/2006/relationships/externalLinkPath" Target="file:///\\4E0B31F8\LIITE%204c%20Talousarviolaskelma_t&#228;ydent&#228;v&#228;%20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hteenveto"/>
      <sheetName val="apukooste"/>
      <sheetName val="hankehallinto"/>
      <sheetName val="lape"/>
      <sheetName val="mtp"/>
      <sheetName val="viestintä"/>
      <sheetName val="ikääntyneet"/>
      <sheetName val="sos.huollon kehittämisohjelma"/>
      <sheetName val="perustason keh.+jonojen purku"/>
      <sheetName val="kuntoutus"/>
      <sheetName val="monialaisuus"/>
      <sheetName val="hyte"/>
    </sheetNames>
    <sheetDataSet>
      <sheetData sheetId="0"/>
      <sheetData sheetId="1">
        <row r="6">
          <cell r="K6">
            <v>958699.24403357599</v>
          </cell>
          <cell r="L6">
            <v>700000</v>
          </cell>
        </row>
        <row r="7">
          <cell r="E7">
            <v>6979</v>
          </cell>
          <cell r="H7">
            <v>89132.495966424001</v>
          </cell>
          <cell r="K7">
            <v>316199.24403357599</v>
          </cell>
          <cell r="L7">
            <v>57500</v>
          </cell>
        </row>
        <row r="8">
          <cell r="K8">
            <v>252000</v>
          </cell>
          <cell r="L8">
            <v>252000</v>
          </cell>
        </row>
        <row r="9">
          <cell r="H9">
            <v>45189</v>
          </cell>
          <cell r="K9">
            <v>372000</v>
          </cell>
          <cell r="L9">
            <v>372000</v>
          </cell>
        </row>
        <row r="10">
          <cell r="K10">
            <v>18500</v>
          </cell>
          <cell r="L10">
            <v>18500</v>
          </cell>
        </row>
        <row r="13">
          <cell r="E13">
            <v>19957.189999999999</v>
          </cell>
          <cell r="H13">
            <v>129633.16778936013</v>
          </cell>
          <cell r="K13">
            <v>1651000</v>
          </cell>
          <cell r="L13">
            <v>151000</v>
          </cell>
        </row>
        <row r="14">
          <cell r="E14">
            <v>22407.67</v>
          </cell>
          <cell r="H14">
            <v>259212.05333333299</v>
          </cell>
          <cell r="K14">
            <v>2128000</v>
          </cell>
          <cell r="L14">
            <v>1728000</v>
          </cell>
        </row>
        <row r="15">
          <cell r="E15">
            <v>23671.62</v>
          </cell>
          <cell r="H15">
            <v>656188</v>
          </cell>
          <cell r="K15">
            <v>3304282.8755439739</v>
          </cell>
          <cell r="L15">
            <v>2064000</v>
          </cell>
        </row>
        <row r="16">
          <cell r="E16">
            <v>3101.69</v>
          </cell>
          <cell r="H16">
            <v>22772.866666666669</v>
          </cell>
          <cell r="K16">
            <v>79772.866666666669</v>
          </cell>
          <cell r="L16">
            <v>57000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8"/>
  <sheetViews>
    <sheetView tabSelected="1" topLeftCell="A26" zoomScale="90" zoomScaleNormal="90" workbookViewId="0">
      <selection activeCell="D45" sqref="D45"/>
    </sheetView>
  </sheetViews>
  <sheetFormatPr defaultRowHeight="14.5" x14ac:dyDescent="0.35"/>
  <cols>
    <col min="1" max="1" width="37.26953125" style="1" customWidth="1"/>
    <col min="2" max="6" width="12.7265625" style="1" customWidth="1"/>
  </cols>
  <sheetData>
    <row r="1" spans="1:6" x14ac:dyDescent="0.35">
      <c r="A1"/>
      <c r="B1"/>
      <c r="C1"/>
      <c r="D1"/>
      <c r="E1"/>
      <c r="F1"/>
    </row>
    <row r="2" spans="1:6" ht="15.5" x14ac:dyDescent="0.35">
      <c r="A2"/>
      <c r="B2" s="75" t="s">
        <v>0</v>
      </c>
      <c r="C2" s="76"/>
      <c r="D2" s="76"/>
      <c r="E2" s="76"/>
      <c r="F2" s="76"/>
    </row>
    <row r="3" spans="1:6" x14ac:dyDescent="0.35">
      <c r="A3"/>
      <c r="B3"/>
      <c r="C3"/>
      <c r="D3"/>
      <c r="E3"/>
      <c r="F3"/>
    </row>
    <row r="4" spans="1:6" x14ac:dyDescent="0.35">
      <c r="A4"/>
      <c r="B4"/>
      <c r="C4" s="27"/>
      <c r="D4" s="27"/>
      <c r="E4" s="27"/>
      <c r="F4" s="27"/>
    </row>
    <row r="5" spans="1:6" x14ac:dyDescent="0.35">
      <c r="A5"/>
      <c r="B5"/>
      <c r="C5" s="27"/>
      <c r="D5" s="27"/>
      <c r="E5" s="27"/>
      <c r="F5" s="27"/>
    </row>
    <row r="6" spans="1:6" x14ac:dyDescent="0.35">
      <c r="A6"/>
      <c r="B6"/>
      <c r="C6" s="27"/>
      <c r="D6" s="27"/>
      <c r="E6" s="27"/>
      <c r="F6" s="27"/>
    </row>
    <row r="7" spans="1:6" x14ac:dyDescent="0.35">
      <c r="A7" s="28" t="s">
        <v>1</v>
      </c>
      <c r="B7" s="29"/>
      <c r="C7" s="29"/>
      <c r="D7" s="29"/>
      <c r="E7" s="29"/>
      <c r="F7" s="29"/>
    </row>
    <row r="8" spans="1:6" x14ac:dyDescent="0.35">
      <c r="A8" s="30" t="s">
        <v>2</v>
      </c>
      <c r="B8" s="31"/>
      <c r="C8" s="32"/>
      <c r="D8" s="32"/>
      <c r="E8" s="32"/>
      <c r="F8" s="33"/>
    </row>
    <row r="9" spans="1:6" x14ac:dyDescent="0.35">
      <c r="A9" s="2" t="s">
        <v>44</v>
      </c>
      <c r="B9" s="3"/>
      <c r="C9" s="4"/>
      <c r="D9" s="4"/>
      <c r="E9" s="4"/>
      <c r="F9" s="5"/>
    </row>
    <row r="10" spans="1:6" x14ac:dyDescent="0.35">
      <c r="A10" s="34" t="s">
        <v>3</v>
      </c>
      <c r="B10" s="35"/>
      <c r="C10" s="36"/>
      <c r="D10" s="36"/>
      <c r="E10" s="36"/>
      <c r="F10" s="37"/>
    </row>
    <row r="11" spans="1:6" x14ac:dyDescent="0.35">
      <c r="A11" s="6" t="s">
        <v>40</v>
      </c>
      <c r="B11" s="7"/>
      <c r="C11" s="8"/>
      <c r="D11" s="8"/>
      <c r="E11" s="8"/>
      <c r="F11" s="9"/>
    </row>
    <row r="12" spans="1:6" x14ac:dyDescent="0.35">
      <c r="A12" s="77" t="s">
        <v>4</v>
      </c>
      <c r="B12" s="77"/>
      <c r="C12" s="77"/>
      <c r="D12" s="29"/>
      <c r="E12" s="29"/>
      <c r="F12" s="29"/>
    </row>
    <row r="13" spans="1:6" x14ac:dyDescent="0.35">
      <c r="A13" s="38"/>
      <c r="B13" s="39"/>
      <c r="C13" s="39"/>
      <c r="D13" s="29"/>
      <c r="E13" s="29"/>
      <c r="F13" s="29"/>
    </row>
    <row r="14" spans="1:6" x14ac:dyDescent="0.35">
      <c r="A14" s="40" t="s">
        <v>5</v>
      </c>
      <c r="B14" s="29"/>
      <c r="C14" s="29"/>
      <c r="D14" s="29"/>
      <c r="E14" s="29"/>
      <c r="F14" s="40"/>
    </row>
    <row r="15" spans="1:6" x14ac:dyDescent="0.35">
      <c r="A15" s="41"/>
      <c r="B15" s="42" t="s">
        <v>6</v>
      </c>
      <c r="C15" s="42" t="s">
        <v>6</v>
      </c>
      <c r="D15" s="42" t="s">
        <v>6</v>
      </c>
      <c r="E15" s="42" t="s">
        <v>6</v>
      </c>
      <c r="F15" s="43" t="s">
        <v>7</v>
      </c>
    </row>
    <row r="16" spans="1:6" x14ac:dyDescent="0.35">
      <c r="A16" s="41"/>
      <c r="B16" s="44">
        <v>2020</v>
      </c>
      <c r="C16" s="44">
        <v>2021</v>
      </c>
      <c r="D16" s="44">
        <v>2022</v>
      </c>
      <c r="E16" s="44">
        <v>2023</v>
      </c>
      <c r="F16" s="45"/>
    </row>
    <row r="17" spans="1:6" x14ac:dyDescent="0.35">
      <c r="A17" s="46" t="s">
        <v>8</v>
      </c>
      <c r="B17" s="66">
        <f>SUM(B18:B19)</f>
        <v>49343.86</v>
      </c>
      <c r="C17" s="66">
        <f>SUM(C18:C19)</f>
        <v>477977.71708911716</v>
      </c>
      <c r="D17" s="66">
        <f>SUM(D18:D19)</f>
        <v>4347199.244033576</v>
      </c>
      <c r="E17" s="66">
        <f>SUM(E18:E19)</f>
        <v>2188500</v>
      </c>
      <c r="F17" s="10">
        <f>SUM(B17:E17)</f>
        <v>7063020.8211226929</v>
      </c>
    </row>
    <row r="18" spans="1:6" x14ac:dyDescent="0.35">
      <c r="A18" s="47" t="s">
        <v>9</v>
      </c>
      <c r="B18" s="11">
        <f>[1]apukooste!$E$14</f>
        <v>22407.67</v>
      </c>
      <c r="C18" s="11">
        <f>[1]apukooste!$H$14</f>
        <v>259212.05333333299</v>
      </c>
      <c r="D18" s="11">
        <f>[1]apukooste!$K$14</f>
        <v>2128000</v>
      </c>
      <c r="E18" s="11">
        <f>[1]apukooste!$L$14</f>
        <v>1728000</v>
      </c>
      <c r="F18" s="12">
        <f>SUM(B18:E18)</f>
        <v>4137619.7233333332</v>
      </c>
    </row>
    <row r="19" spans="1:6" x14ac:dyDescent="0.35">
      <c r="A19" s="47" t="s">
        <v>10</v>
      </c>
      <c r="B19" s="11">
        <f>[1]apukooste!$E$7+[1]apukooste!$E$13</f>
        <v>26936.19</v>
      </c>
      <c r="C19" s="11">
        <f>[1]apukooste!$H$7+[1]apukooste!$H$13</f>
        <v>218765.66375578413</v>
      </c>
      <c r="D19" s="11">
        <f>[1]apukooste!$K$7+[1]apukooste!$K$8+[1]apukooste!$K$13</f>
        <v>2219199.244033576</v>
      </c>
      <c r="E19" s="11">
        <f>[1]apukooste!$L$7+[1]apukooste!$L$8+[1]apukooste!$L$13</f>
        <v>460500</v>
      </c>
      <c r="F19" s="12">
        <f>SUM(B19:E19)</f>
        <v>2925401.0977893602</v>
      </c>
    </row>
    <row r="20" spans="1:6" x14ac:dyDescent="0.35">
      <c r="A20" s="78"/>
      <c r="B20" s="79"/>
      <c r="C20" s="79"/>
      <c r="D20" s="79"/>
      <c r="E20" s="79"/>
      <c r="F20" s="80"/>
    </row>
    <row r="21" spans="1:6" x14ac:dyDescent="0.35">
      <c r="A21" s="48" t="s">
        <v>11</v>
      </c>
      <c r="B21" s="66">
        <f>SUM(B22:B25)</f>
        <v>23671.62</v>
      </c>
      <c r="C21" s="66">
        <f>SUM(C22:C25)</f>
        <v>701377</v>
      </c>
      <c r="D21" s="66">
        <f>SUM(D22:D25)</f>
        <v>3676282.8755439739</v>
      </c>
      <c r="E21" s="66">
        <f>SUM(E22:E25)</f>
        <v>2436000</v>
      </c>
      <c r="F21" s="10">
        <f>SUM(B21:E21)</f>
        <v>6837331.4955439735</v>
      </c>
    </row>
    <row r="22" spans="1:6" x14ac:dyDescent="0.35">
      <c r="A22" s="47" t="s">
        <v>12</v>
      </c>
      <c r="B22" s="11">
        <f>[1]apukooste!$E$15</f>
        <v>23671.62</v>
      </c>
      <c r="C22" s="11">
        <f>[1]apukooste!$H$9+[1]apukooste!$H$15</f>
        <v>701377</v>
      </c>
      <c r="D22" s="11">
        <f>[1]apukooste!$K$9+[1]apukooste!$K$15</f>
        <v>3676282.8755439739</v>
      </c>
      <c r="E22" s="11">
        <f>[1]apukooste!$L$9+[1]apukooste!$L$15</f>
        <v>2436000</v>
      </c>
      <c r="F22" s="12">
        <f>SUM(B22:E22)</f>
        <v>6837331.4955439735</v>
      </c>
    </row>
    <row r="23" spans="1:6" x14ac:dyDescent="0.35">
      <c r="A23" s="47" t="s">
        <v>13</v>
      </c>
      <c r="B23" s="11"/>
      <c r="C23" s="11"/>
      <c r="D23" s="11"/>
      <c r="E23" s="11"/>
      <c r="F23" s="12">
        <f t="shared" ref="F23:F25" si="0">SUM(B23:E23)</f>
        <v>0</v>
      </c>
    </row>
    <row r="24" spans="1:6" x14ac:dyDescent="0.35">
      <c r="A24" s="47" t="s">
        <v>14</v>
      </c>
      <c r="B24" s="11"/>
      <c r="C24" s="11"/>
      <c r="D24" s="11"/>
      <c r="E24" s="11"/>
      <c r="F24" s="12">
        <f t="shared" si="0"/>
        <v>0</v>
      </c>
    </row>
    <row r="25" spans="1:6" x14ac:dyDescent="0.35">
      <c r="A25" s="47" t="s">
        <v>15</v>
      </c>
      <c r="B25" s="11"/>
      <c r="C25" s="11"/>
      <c r="D25" s="11"/>
      <c r="E25" s="11"/>
      <c r="F25" s="12">
        <f t="shared" si="0"/>
        <v>0</v>
      </c>
    </row>
    <row r="26" spans="1:6" x14ac:dyDescent="0.35">
      <c r="A26" s="78"/>
      <c r="B26" s="79"/>
      <c r="C26" s="79"/>
      <c r="D26" s="79"/>
      <c r="E26" s="79"/>
      <c r="F26" s="80"/>
    </row>
    <row r="27" spans="1:6" x14ac:dyDescent="0.35">
      <c r="A27" s="46" t="s">
        <v>16</v>
      </c>
      <c r="B27" s="13"/>
      <c r="C27" s="13"/>
      <c r="D27" s="13"/>
      <c r="E27" s="13"/>
      <c r="F27" s="10">
        <f>SUM(B27:E27)</f>
        <v>0</v>
      </c>
    </row>
    <row r="28" spans="1:6" x14ac:dyDescent="0.35">
      <c r="A28" s="81"/>
      <c r="B28" s="82"/>
      <c r="C28" s="82"/>
      <c r="D28" s="82"/>
      <c r="E28" s="82"/>
      <c r="F28" s="83"/>
    </row>
    <row r="29" spans="1:6" x14ac:dyDescent="0.35">
      <c r="A29" s="46" t="s">
        <v>17</v>
      </c>
      <c r="B29" s="13"/>
      <c r="C29" s="13"/>
      <c r="D29" s="13"/>
      <c r="E29" s="13"/>
      <c r="F29" s="10">
        <f>SUM(B29:E29)</f>
        <v>0</v>
      </c>
    </row>
    <row r="30" spans="1:6" x14ac:dyDescent="0.35">
      <c r="A30" s="49"/>
      <c r="B30" s="50"/>
      <c r="C30" s="50"/>
      <c r="D30" s="50"/>
      <c r="E30" s="50"/>
      <c r="F30" s="51"/>
    </row>
    <row r="31" spans="1:6" x14ac:dyDescent="0.35">
      <c r="A31" s="46" t="s">
        <v>18</v>
      </c>
      <c r="B31" s="13">
        <f>[1]apukooste!$E$16</f>
        <v>3101.69</v>
      </c>
      <c r="C31" s="13">
        <f>[1]apukooste!$H$16</f>
        <v>22772.866666666669</v>
      </c>
      <c r="D31" s="13">
        <f>[1]apukooste!$K$10+[1]apukooste!$K$16</f>
        <v>98272.866666666669</v>
      </c>
      <c r="E31" s="13">
        <f>[1]apukooste!$L$10+[1]apukooste!$L$16</f>
        <v>75500</v>
      </c>
      <c r="F31" s="10">
        <f>SUM(B31:E31)</f>
        <v>199647.42333333334</v>
      </c>
    </row>
    <row r="32" spans="1:6" x14ac:dyDescent="0.35">
      <c r="A32" s="78"/>
      <c r="B32" s="79"/>
      <c r="C32" s="79"/>
      <c r="D32" s="79"/>
      <c r="E32" s="79"/>
      <c r="F32" s="80"/>
    </row>
    <row r="33" spans="1:8" x14ac:dyDescent="0.35">
      <c r="A33" s="46" t="s">
        <v>19</v>
      </c>
      <c r="B33" s="66">
        <f>SUM(B34:B36)</f>
        <v>0</v>
      </c>
      <c r="C33" s="66">
        <f>SUM(C34:C36)</f>
        <v>0</v>
      </c>
      <c r="D33" s="66">
        <f>SUM(D34:D36)</f>
        <v>0</v>
      </c>
      <c r="E33" s="66">
        <f>SUM(E34:E36)</f>
        <v>0</v>
      </c>
      <c r="F33" s="10">
        <f>SUM(B33:E33)</f>
        <v>0</v>
      </c>
    </row>
    <row r="34" spans="1:8" x14ac:dyDescent="0.35">
      <c r="A34" s="47" t="s">
        <v>20</v>
      </c>
      <c r="B34" s="11"/>
      <c r="C34" s="11"/>
      <c r="D34" s="11"/>
      <c r="E34" s="11"/>
      <c r="F34" s="12">
        <f>SUM(B34:E34)</f>
        <v>0</v>
      </c>
    </row>
    <row r="35" spans="1:8" x14ac:dyDescent="0.35">
      <c r="A35" s="47" t="s">
        <v>21</v>
      </c>
      <c r="B35" s="11"/>
      <c r="C35" s="11"/>
      <c r="D35" s="11"/>
      <c r="E35" s="11"/>
      <c r="F35" s="12">
        <f t="shared" ref="F35:F36" si="1">SUM(B35:E35)</f>
        <v>0</v>
      </c>
    </row>
    <row r="36" spans="1:8" x14ac:dyDescent="0.35">
      <c r="A36" s="47" t="s">
        <v>22</v>
      </c>
      <c r="B36" s="11"/>
      <c r="C36" s="11"/>
      <c r="D36" s="11"/>
      <c r="E36" s="11"/>
      <c r="F36" s="12">
        <f t="shared" si="1"/>
        <v>0</v>
      </c>
    </row>
    <row r="37" spans="1:8" ht="15" thickBot="1" x14ac:dyDescent="0.4">
      <c r="A37" s="70"/>
      <c r="B37" s="71"/>
      <c r="C37" s="71"/>
      <c r="D37" s="71"/>
      <c r="E37" s="71"/>
      <c r="F37" s="72"/>
    </row>
    <row r="38" spans="1:8" ht="18" customHeight="1" thickBot="1" x14ac:dyDescent="0.4">
      <c r="A38" s="52" t="s">
        <v>23</v>
      </c>
      <c r="B38" s="21">
        <f>SUM(B17,B21,B27,B29,B31,B33)</f>
        <v>76117.17</v>
      </c>
      <c r="C38" s="21">
        <f>SUM(C17,C21,C27,C29,C31,C33)</f>
        <v>1202127.5837557837</v>
      </c>
      <c r="D38" s="67">
        <f>SUM(D17,D21,D27,D29,D31,D33)</f>
        <v>8121754.9862442156</v>
      </c>
      <c r="E38" s="67">
        <f>SUM(E17,E21,E27,E29,E31,E33)</f>
        <v>4700000</v>
      </c>
      <c r="F38" s="21">
        <f>SUM(F17,F21,F27,F29,F31,F33)</f>
        <v>14099999.74</v>
      </c>
    </row>
    <row r="39" spans="1:8" ht="23" x14ac:dyDescent="0.35">
      <c r="A39" s="53" t="s">
        <v>24</v>
      </c>
      <c r="B39" s="11"/>
      <c r="C39" s="11"/>
      <c r="D39" s="11"/>
      <c r="E39" s="11"/>
      <c r="F39" s="16">
        <f>SUM(B39:E39)</f>
        <v>0</v>
      </c>
    </row>
    <row r="40" spans="1:8" x14ac:dyDescent="0.35">
      <c r="A40" s="54" t="s">
        <v>25</v>
      </c>
      <c r="B40" s="11"/>
      <c r="C40" s="11"/>
      <c r="D40" s="11"/>
      <c r="E40" s="11"/>
      <c r="F40" s="16">
        <f t="shared" ref="F40:F41" si="2">SUM(B40:E40)</f>
        <v>0</v>
      </c>
    </row>
    <row r="41" spans="1:8" ht="15" thickBot="1" x14ac:dyDescent="0.4">
      <c r="A41" s="55" t="s">
        <v>26</v>
      </c>
      <c r="B41" s="17"/>
      <c r="C41" s="17"/>
      <c r="D41" s="17"/>
      <c r="E41" s="17"/>
      <c r="F41" s="16">
        <f t="shared" si="2"/>
        <v>0</v>
      </c>
    </row>
    <row r="42" spans="1:8" ht="23.5" thickBot="1" x14ac:dyDescent="0.4">
      <c r="A42" s="52" t="s">
        <v>27</v>
      </c>
      <c r="B42" s="18">
        <f>(B38-B39-B40-B41)</f>
        <v>76117.17</v>
      </c>
      <c r="C42" s="18">
        <f>(C38-C39-C40-C41)</f>
        <v>1202127.5837557837</v>
      </c>
      <c r="D42" s="18">
        <f>(D38-D39-D40-D41)</f>
        <v>8121754.9862442156</v>
      </c>
      <c r="E42" s="18">
        <f>(E38-E39-E40-E41)</f>
        <v>4700000</v>
      </c>
      <c r="F42" s="18">
        <f>(F38-F39-F40-F41)</f>
        <v>14099999.74</v>
      </c>
    </row>
    <row r="43" spans="1:8" x14ac:dyDescent="0.35">
      <c r="A43" s="56" t="s">
        <v>28</v>
      </c>
      <c r="B43" s="14"/>
      <c r="C43" s="14"/>
      <c r="D43" s="14"/>
      <c r="E43" s="14"/>
      <c r="F43" s="15">
        <f>SUM(B43:E43)</f>
        <v>0</v>
      </c>
    </row>
    <row r="44" spans="1:8" x14ac:dyDescent="0.35">
      <c r="A44" s="56" t="s">
        <v>29</v>
      </c>
      <c r="B44" s="22"/>
      <c r="C44" s="22"/>
      <c r="D44" s="22"/>
      <c r="E44" s="22"/>
      <c r="F44" s="15">
        <f t="shared" ref="F44:F45" si="3">SUM(B44:E44)</f>
        <v>0</v>
      </c>
      <c r="H44" s="23"/>
    </row>
    <row r="45" spans="1:8" ht="23.5" thickBot="1" x14ac:dyDescent="0.4">
      <c r="A45" s="57" t="s">
        <v>30</v>
      </c>
      <c r="B45" s="17">
        <v>76117</v>
      </c>
      <c r="C45" s="17">
        <v>1202128</v>
      </c>
      <c r="D45" s="17">
        <v>3421755</v>
      </c>
      <c r="E45" s="17"/>
      <c r="F45" s="15">
        <f t="shared" si="3"/>
        <v>4700000</v>
      </c>
      <c r="H45" s="23"/>
    </row>
    <row r="46" spans="1:8" ht="15.5" thickTop="1" thickBot="1" x14ac:dyDescent="0.4">
      <c r="A46" s="58" t="s">
        <v>31</v>
      </c>
      <c r="B46" s="18">
        <f>(B42-B43-B44-B45)</f>
        <v>0.16999999999825377</v>
      </c>
      <c r="C46" s="18">
        <f t="shared" ref="C46:D46" si="4">(C42-C43-C44-C45)</f>
        <v>-0.41624421626329422</v>
      </c>
      <c r="D46" s="18">
        <f t="shared" si="4"/>
        <v>4699999.9862442156</v>
      </c>
      <c r="E46" s="18">
        <f>(E42-E43-E44-E45)</f>
        <v>4700000</v>
      </c>
      <c r="F46" s="18">
        <f>(F42-F43-F44-F45)</f>
        <v>9399999.7400000002</v>
      </c>
      <c r="H46" s="23"/>
    </row>
    <row r="47" spans="1:8" ht="15" thickTop="1" x14ac:dyDescent="0.35">
      <c r="A47" s="59"/>
      <c r="B47" s="59"/>
      <c r="C47" s="59"/>
      <c r="D47" s="59"/>
      <c r="E47" s="59"/>
      <c r="F47" s="59"/>
    </row>
    <row r="48" spans="1:8" x14ac:dyDescent="0.35">
      <c r="A48" s="84" t="s">
        <v>32</v>
      </c>
      <c r="B48" s="85"/>
      <c r="C48" s="85"/>
      <c r="D48" s="85"/>
      <c r="E48" s="85"/>
      <c r="F48" s="85"/>
    </row>
    <row r="49" spans="1:6" x14ac:dyDescent="0.35">
      <c r="A49" s="53" t="s">
        <v>33</v>
      </c>
      <c r="B49" s="14">
        <v>6979</v>
      </c>
      <c r="C49" s="14">
        <f>[1]apukooste!$H$7+[1]apukooste!$H$9</f>
        <v>134321.495966424</v>
      </c>
      <c r="D49" s="14">
        <f>[1]apukooste!$K$6</f>
        <v>958699.24403357599</v>
      </c>
      <c r="E49" s="14">
        <f>[1]apukooste!$L$6</f>
        <v>700000</v>
      </c>
      <c r="F49" s="15">
        <f t="shared" ref="F49:F51" si="5">SUM(B49:E49)</f>
        <v>1799999.74</v>
      </c>
    </row>
    <row r="50" spans="1:6" ht="35" thickBot="1" x14ac:dyDescent="0.4">
      <c r="A50" s="53" t="s">
        <v>34</v>
      </c>
      <c r="B50" s="14">
        <v>6979</v>
      </c>
      <c r="C50" s="14">
        <v>134321</v>
      </c>
      <c r="D50" s="14">
        <v>258699.5</v>
      </c>
      <c r="E50" s="14"/>
      <c r="F50" s="15">
        <f t="shared" si="5"/>
        <v>399999.5</v>
      </c>
    </row>
    <row r="51" spans="1:6" ht="27" thickTop="1" thickBot="1" x14ac:dyDescent="0.4">
      <c r="A51" s="58" t="s">
        <v>35</v>
      </c>
      <c r="B51" s="65">
        <f>B49-B50</f>
        <v>0</v>
      </c>
      <c r="C51" s="65">
        <f t="shared" ref="C51:E51" si="6">C49-C50</f>
        <v>0.4959664240013808</v>
      </c>
      <c r="D51" s="65">
        <f t="shared" si="6"/>
        <v>699999.74403357599</v>
      </c>
      <c r="E51" s="65">
        <f t="shared" si="6"/>
        <v>700000</v>
      </c>
      <c r="F51" s="18">
        <f t="shared" si="5"/>
        <v>1400000.24</v>
      </c>
    </row>
    <row r="52" spans="1:6" ht="15" thickTop="1" x14ac:dyDescent="0.35">
      <c r="A52" s="40"/>
      <c r="B52" s="29"/>
      <c r="C52" s="29"/>
      <c r="D52" s="29"/>
      <c r="E52" s="29"/>
      <c r="F52" s="29"/>
    </row>
    <row r="53" spans="1:6" x14ac:dyDescent="0.35">
      <c r="A53" s="28" t="s">
        <v>36</v>
      </c>
      <c r="B53" s="29"/>
      <c r="C53" s="29"/>
      <c r="D53" s="29"/>
      <c r="E53" s="29"/>
      <c r="F53" s="29"/>
    </row>
    <row r="54" spans="1:6" x14ac:dyDescent="0.35">
      <c r="A54" s="60" t="s">
        <v>37</v>
      </c>
      <c r="B54" s="73" t="s">
        <v>38</v>
      </c>
      <c r="C54" s="74"/>
      <c r="D54" s="74"/>
      <c r="E54" s="61"/>
      <c r="F54" s="62"/>
    </row>
    <row r="55" spans="1:6" x14ac:dyDescent="0.35">
      <c r="A55" s="24" t="s">
        <v>43</v>
      </c>
      <c r="B55" s="25"/>
      <c r="C55" s="26"/>
      <c r="D55" s="26"/>
      <c r="E55" s="26" t="s">
        <v>41</v>
      </c>
      <c r="F55" s="5"/>
    </row>
    <row r="56" spans="1:6" x14ac:dyDescent="0.35">
      <c r="A56" s="19"/>
      <c r="B56" s="4"/>
      <c r="C56" s="4"/>
      <c r="D56" s="4"/>
      <c r="E56" s="4" t="s">
        <v>42</v>
      </c>
      <c r="F56" s="5"/>
    </row>
    <row r="57" spans="1:6" x14ac:dyDescent="0.35">
      <c r="A57" s="20"/>
      <c r="B57" s="63" t="s">
        <v>39</v>
      </c>
      <c r="C57" s="63"/>
      <c r="D57" s="63"/>
      <c r="E57" s="63"/>
      <c r="F57" s="64"/>
    </row>
    <row r="58" spans="1:6" x14ac:dyDescent="0.35">
      <c r="B58" s="68"/>
      <c r="C58" s="69"/>
      <c r="D58" s="69"/>
    </row>
  </sheetData>
  <sheetProtection algorithmName="SHA-512" hashValue="8xeqNUrSXLeKvtTWYJEyqhC2y9wlg/y5JPrNsisJLYoOlEG7AY8nXemxMIfTSsuVG3Zj98x613ieglOj3JFccA==" saltValue="EySKFDW1Y9KtfVhkskKPcg==" spinCount="100000" sheet="1" objects="1" scenarios="1"/>
  <mergeCells count="10">
    <mergeCell ref="B58:D58"/>
    <mergeCell ref="A37:F37"/>
    <mergeCell ref="B54:D54"/>
    <mergeCell ref="B2:F2"/>
    <mergeCell ref="A12:C12"/>
    <mergeCell ref="A20:F20"/>
    <mergeCell ref="A26:F26"/>
    <mergeCell ref="A28:F28"/>
    <mergeCell ref="A32:F32"/>
    <mergeCell ref="A48:F48"/>
  </mergeCells>
  <pageMargins left="0.7" right="0.7" top="0.75" bottom="0.75" header="0.3" footer="0.3"/>
  <pageSetup paperSize="9" scale="8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_x00e4_hetetty xmlns="d3e95a65-828c-4cb9-b716-5505f7392ee9">2021-10-11T12:19:45+00:00</L_x00e4_hetetty>
    <Kokousp_x00e4_iv_x00e4_ xmlns="d3e95a65-828c-4cb9-b716-5505f7392ee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7A13830334B04CADE9642D97C740AD" ma:contentTypeVersion="12" ma:contentTypeDescription="Create a new document." ma:contentTypeScope="" ma:versionID="325d5c7f5a925f71f26f9d89edaec44f">
  <xsd:schema xmlns:xsd="http://www.w3.org/2001/XMLSchema" xmlns:xs="http://www.w3.org/2001/XMLSchema" xmlns:p="http://schemas.microsoft.com/office/2006/metadata/properties" xmlns:ns2="d3e95a65-828c-4cb9-b716-5505f7392ee9" xmlns:ns3="8284ed50-154c-4ac7-aeb4-d4e3616f5cd2" targetNamespace="http://schemas.microsoft.com/office/2006/metadata/properties" ma:root="true" ma:fieldsID="04da9dadb86e2820888a7957bf67271c" ns2:_="" ns3:_="">
    <xsd:import namespace="d3e95a65-828c-4cb9-b716-5505f7392ee9"/>
    <xsd:import namespace="8284ed50-154c-4ac7-aeb4-d4e3616f5c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Kokousp_x00e4_iv_x00e4_" minOccurs="0"/>
                <xsd:element ref="ns2:MediaServiceOCR" minOccurs="0"/>
                <xsd:element ref="ns2:L_x00e4_hetetty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e95a65-828c-4cb9-b716-5505f7392e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Kokousp_x00e4_iv_x00e4_" ma:index="16" nillable="true" ma:displayName="Kokouspäivä" ma:format="DateOnly" ma:internalName="Kokousp_x00e4_iv_x00e4_">
      <xsd:simpleType>
        <xsd:restriction base="dms:DateTime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_x00e4_hetetty" ma:index="18" nillable="true" ma:displayName="Lähetetty" ma:default="[today]" ma:format="DateOnly" ma:internalName="L_x00e4_hetetty">
      <xsd:simpleType>
        <xsd:restriction base="dms:DateTime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84ed50-154c-4ac7-aeb4-d4e3616f5cd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646101-F652-4316-8226-F5C6C56780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766871-92C5-4784-8AC9-68E8FF7882E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284ed50-154c-4ac7-aeb4-d4e3616f5cd2"/>
    <ds:schemaRef ds:uri="http://purl.org/dc/elements/1.1/"/>
    <ds:schemaRef ds:uri="http://schemas.microsoft.com/office/2006/metadata/properties"/>
    <ds:schemaRef ds:uri="d3e95a65-828c-4cb9-b716-5505f7392ee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6BF0AA9-FECC-49B1-8276-C075D7C9F9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e95a65-828c-4cb9-b716-5505f7392ee9"/>
    <ds:schemaRef ds:uri="8284ed50-154c-4ac7-aeb4-d4e3616f5c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Taul1!Tulostusalue</vt:lpstr>
    </vt:vector>
  </TitlesOfParts>
  <Manager/>
  <Company>Suomen valtion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Lehtimäki Vuokko (STM)</dc:creator>
  <cp:keywords/>
  <dc:description/>
  <cp:lastModifiedBy>Heta Hytönen</cp:lastModifiedBy>
  <cp:revision/>
  <dcterms:created xsi:type="dcterms:W3CDTF">2020-01-06T07:59:09Z</dcterms:created>
  <dcterms:modified xsi:type="dcterms:W3CDTF">2022-03-17T07:21:29Z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0x0101004D7A13830334B04CADE9642D97C740AD</vt:lpwstr>
  </property>
</Properties>
</file>