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ote-hankkeet\Sote-keskus\Hankesuunnitelma, talousarvio, päätös\"/>
    </mc:Choice>
  </mc:AlternateContent>
  <bookViews>
    <workbookView xWindow="0" yWindow="0" windowWidth="28800" windowHeight="14235"/>
  </bookViews>
  <sheets>
    <sheet name="Yhteenveto" sheetId="1" r:id="rId1"/>
    <sheet name="2. Nuorten psyk sos menetelmät" sheetId="3" r:id="rId2"/>
    <sheet name="3.Kustannukset toimenpiteittäin" sheetId="2" r:id="rId3"/>
  </sheets>
  <definedNames>
    <definedName name="_Toc34749516" localSheetId="2">'3.Kustannukset toimenpiteittäin'!$B$4</definedName>
    <definedName name="_Toc34749523" localSheetId="2">'3.Kustannukset toimenpiteittäin'!$B$18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19" i="1"/>
  <c r="C19" i="1"/>
  <c r="B19" i="1"/>
  <c r="C18" i="1" l="1"/>
  <c r="D18" i="1"/>
  <c r="B18" i="1"/>
  <c r="C29" i="1"/>
  <c r="D29" i="1"/>
  <c r="B29" i="1"/>
  <c r="C27" i="1"/>
  <c r="D27" i="1"/>
  <c r="B27" i="1"/>
  <c r="C25" i="1"/>
  <c r="D25" i="1"/>
  <c r="B25" i="1"/>
  <c r="C24" i="1"/>
  <c r="D24" i="1"/>
  <c r="B24" i="1"/>
  <c r="C23" i="1"/>
  <c r="D23" i="1"/>
  <c r="B23" i="1"/>
  <c r="C22" i="1"/>
  <c r="D22" i="1"/>
  <c r="B22" i="1"/>
  <c r="D7" i="2"/>
  <c r="E27" i="2"/>
  <c r="D32" i="2" l="1"/>
  <c r="D33" i="2"/>
  <c r="D34" i="2"/>
  <c r="D35" i="2"/>
  <c r="D36" i="2"/>
  <c r="D37" i="2"/>
  <c r="G27" i="2"/>
  <c r="F27" i="2"/>
  <c r="G13" i="2"/>
  <c r="F13" i="2"/>
  <c r="G26" i="2"/>
  <c r="F26" i="2"/>
  <c r="E26" i="2"/>
  <c r="D27" i="2" l="1"/>
  <c r="D26" i="2"/>
  <c r="D17" i="2"/>
  <c r="D15" i="2"/>
  <c r="D16" i="2"/>
  <c r="D18" i="2"/>
  <c r="D19" i="2"/>
  <c r="D20" i="2"/>
  <c r="D21" i="2"/>
  <c r="D11" i="2"/>
  <c r="D12" i="2"/>
  <c r="D13" i="2"/>
  <c r="D10" i="2"/>
  <c r="D9" i="2"/>
  <c r="D5" i="2"/>
  <c r="D6" i="2"/>
  <c r="D8" i="2"/>
  <c r="D4" i="2"/>
  <c r="D42" i="2" l="1"/>
  <c r="E39" i="1"/>
  <c r="B21" i="1" l="1"/>
  <c r="B17" i="1"/>
  <c r="E45" i="1"/>
  <c r="E44" i="1"/>
  <c r="E42" i="1"/>
  <c r="E41" i="1"/>
  <c r="E40" i="1"/>
  <c r="E36" i="1"/>
  <c r="E35" i="1"/>
  <c r="E34" i="1"/>
  <c r="E31" i="1"/>
  <c r="E29" i="1"/>
  <c r="E27" i="1"/>
  <c r="E25" i="1"/>
  <c r="E24" i="1"/>
  <c r="E23" i="1"/>
  <c r="E22" i="1"/>
  <c r="D21" i="1"/>
  <c r="C21" i="1"/>
  <c r="E19" i="1"/>
  <c r="E18" i="1"/>
  <c r="D17" i="1"/>
  <c r="C17" i="1"/>
  <c r="C38" i="1" s="1"/>
  <c r="D38" i="1" l="1"/>
  <c r="D43" i="1" s="1"/>
  <c r="D46" i="1" s="1"/>
  <c r="B38" i="1"/>
  <c r="B43" i="1" s="1"/>
  <c r="B46" i="1" s="1"/>
  <c r="C43" i="1"/>
  <c r="C46" i="1" s="1"/>
  <c r="E17" i="1"/>
  <c r="E21" i="1"/>
  <c r="E33" i="1"/>
  <c r="E38" i="1" l="1"/>
  <c r="E43" i="1" s="1"/>
  <c r="E46" i="1" s="1"/>
</calcChain>
</file>

<file path=xl/sharedStrings.xml><?xml version="1.0" encoding="utf-8"?>
<sst xmlns="http://schemas.openxmlformats.org/spreadsheetml/2006/main" count="190" uniqueCount="150">
  <si>
    <t>HAKIJA JA HANKE</t>
  </si>
  <si>
    <t>Hakija</t>
  </si>
  <si>
    <t>Hankkeen (ja/tai kehittämisosion) nimi</t>
  </si>
  <si>
    <t xml:space="preserve">Huom! Lomake laskee automaattisesti sinisellä olevat summarivit. </t>
  </si>
  <si>
    <t>MENOT JA RAHOITUS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</si>
  <si>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</si>
  <si>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</si>
  <si>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</si>
  <si>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</si>
  <si>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</si>
  <si>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</si>
  <si>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</si>
  <si>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</si>
  <si>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</si>
  <si>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</si>
  <si>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</si>
  <si>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</si>
  <si>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</si>
  <si>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</si>
  <si>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</si>
  <si>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</si>
  <si>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</si>
  <si>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</si>
  <si>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</si>
  <si>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</si>
  <si>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</si>
  <si>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</si>
  <si>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</si>
  <si>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Haettava valtionavustus</t>
  </si>
  <si>
    <t>ALLEKIRJOITUS</t>
  </si>
  <si>
    <t>Paikka ja aika</t>
  </si>
  <si>
    <t>Allekirjoitus ja tehtävänimike</t>
  </si>
  <si>
    <t>nimen selvennys</t>
  </si>
  <si>
    <t>LAPE muutosohjelman osus kokonaiskustannuksista</t>
  </si>
  <si>
    <t>Vuosi</t>
  </si>
  <si>
    <t>HANKKEEN MENOT JA RAHOITUS</t>
  </si>
  <si>
    <t>Saatavuus, oikea-aikaisuus, jatkuvuus</t>
  </si>
  <si>
    <t>Asiakassegmentointi</t>
  </si>
  <si>
    <t>Selvitys resurssien käytöstä ja kehitystarpeiden tunnistaminen</t>
  </si>
  <si>
    <t>Suun terveydenhuollon selvitys</t>
  </si>
  <si>
    <t>Palvelujen kehittämistyön ensimmäinen vaihe (esim. asiakasryhmäkohtainen palvelutarjonnan ja etäpalvelujen suunnittelu)</t>
  </si>
  <si>
    <t xml:space="preserve">Uudet matalan kynnyksen palvelut </t>
  </si>
  <si>
    <t>Ennaltaehkäisy ja ennakointi</t>
  </si>
  <si>
    <t>Päihdepalvelujen yhteyteen matalan kynnyksen toimipiste</t>
  </si>
  <si>
    <t>Digitaalisten palvelujen hyödyntäminen osana ennaltaehkäisyä</t>
  </si>
  <si>
    <t>Yhdistysverkoston perustaminen</t>
  </si>
  <si>
    <t>Kulutyyppi:</t>
  </si>
  <si>
    <t>Asiantuntijapalvelu</t>
  </si>
  <si>
    <t>Työpanoksen siirto</t>
  </si>
  <si>
    <t>Laatu ja vaikuttavuus</t>
  </si>
  <si>
    <t>Tiedolla johtamisen kehittäminen: populaatioterveyden pilotti</t>
  </si>
  <si>
    <t>Yliopistollisen sote-keskuksen perustaminen</t>
  </si>
  <si>
    <t>Monialaisuus ja yhteentoimivuus</t>
  </si>
  <si>
    <t>Yhteistyörakenteiden kehittäminen sivistystoimen ja soten välille</t>
  </si>
  <si>
    <t>Uusien toimintamallien kehittäminen uusien toimitilojen käyttöönoton yhteydessä, kerralla kuntoon-mallin käyttöönotto sekä palliatiivisen hoidon kehittäminen</t>
  </si>
  <si>
    <t>Nuorten psykososiaalisten menetelmien käyttöönotto</t>
  </si>
  <si>
    <t>Projektiin palkattava henkilöstö 0,2 htp</t>
  </si>
  <si>
    <t xml:space="preserve">Asiantuntijapalvelu </t>
  </si>
  <si>
    <t>Ei kata toiminnan henkilöstökuluja, vaan kehittämistyöhön kuluvan työajan kustannuksia</t>
  </si>
  <si>
    <t>Projektipäällikkö</t>
  </si>
  <si>
    <t>Projektiin palkattava henkilöstö 0,5 htp</t>
  </si>
  <si>
    <t>Osa-aikaisen koordinaattorin palkkaaminen</t>
  </si>
  <si>
    <t>Projektitiimin työpanos</t>
  </si>
  <si>
    <t>Projektitiimin työpanos hankkeen johtamiseen (yllä mainittujen tehtäväkohtaisten kustannusten lisäksi)</t>
  </si>
  <si>
    <t>Aineet, tarvikkeet ja tavarat</t>
  </si>
  <si>
    <t>Valtakunnalliseen ja alueelliseen yhteistyöhön liittyvät kokoukset</t>
  </si>
  <si>
    <t>Projektitoimiston tarvikkeet</t>
  </si>
  <si>
    <t>Projektitoimiston tilat</t>
  </si>
  <si>
    <t>Hankkeen yleiset kustannukset</t>
  </si>
  <si>
    <t>Toimenpidekokonaisuuskohtaiset kustannukset</t>
  </si>
  <si>
    <t>Huomiot</t>
  </si>
  <si>
    <t>Uusiin toimintamalleihin liittyvä koulutus</t>
  </si>
  <si>
    <t>Kustannukset yhteensä (euroa)</t>
  </si>
  <si>
    <t>Eritelty välilehdellä 2</t>
  </si>
  <si>
    <t>NMOK –KYS BUDJETTILASKELMA v 2020 (Toiminta käynnistyy viim 1.8.2020)</t>
  </si>
  <si>
    <t xml:space="preserve">1.Osaamiskeskustyöpanos/ </t>
  </si>
  <si>
    <t xml:space="preserve"> KYS nuorisopsykiatria</t>
  </si>
  <si>
    <t xml:space="preserve">(noin puolivuotta) </t>
  </si>
  <si>
    <t>4htv X 50 000+15% = 240 000 €</t>
  </si>
  <si>
    <t>126 500 €</t>
  </si>
  <si>
    <t xml:space="preserve">sihteerityövoima 1 pv viikko 7 000 eur/vuosi                                                       </t>
  </si>
  <si>
    <t>3 500 €</t>
  </si>
  <si>
    <t xml:space="preserve">puhelin 3 kpl                                                                                                                </t>
  </si>
  <si>
    <t>1 000 €</t>
  </si>
  <si>
    <t>liittymämaksut</t>
  </si>
  <si>
    <t>toimistotarvikkeet</t>
  </si>
  <si>
    <t>tietokoneet, vuokrat ja lisenssit 4:lle</t>
  </si>
  <si>
    <t>liittymät, konevuokrat ja lisenssit 2600€</t>
  </si>
  <si>
    <t>mahdolliset tilavuokrat 10 000 eur/v</t>
  </si>
  <si>
    <t xml:space="preserve">5 000 € </t>
  </si>
  <si>
    <t>10 000 €</t>
  </si>
  <si>
    <t>arvioidut matka- ja majoituskustannukset maakuntiin /managerointi, neuvottelut , koulutus</t>
  </si>
  <si>
    <t>5 000 €</t>
  </si>
  <si>
    <t>15 000 €</t>
  </si>
  <si>
    <t xml:space="preserve">YHTEENSÄ </t>
  </si>
  <si>
    <t>288 200 €</t>
  </si>
  <si>
    <t xml:space="preserve">4 henkilötyövuotta (1 sh vuosipalkka + sivukulut 50 000 + 15% osaamislisä)  </t>
  </si>
  <si>
    <r>
      <t>à</t>
    </r>
    <r>
      <rPr>
        <sz val="11"/>
        <color rgb="FF000000"/>
        <rFont val="Calibri Light"/>
        <family val="2"/>
      </rPr>
      <t xml:space="preserve"> voidaan käyttää osa-aikaisina tai sisällyttää tähän myös esim. lääkärin työpanosta, kokonaisbudjetin sallimissa rajoissa</t>
    </r>
    <r>
      <rPr>
        <b/>
        <sz val="11"/>
        <color rgb="FF000000"/>
        <rFont val="Calibri Light"/>
        <family val="2"/>
      </rPr>
      <t xml:space="preserve">    </t>
    </r>
  </si>
  <si>
    <t>Huom! Summa ei sisällä nuorten psykosiaalisten menetelmien käyttöönottoa koskevia kustannuksia (eritelty erikseen välilehdellä 2)</t>
  </si>
  <si>
    <t>2A) Koulutuskustannukset/ NMOK-tiimi</t>
  </si>
  <si>
    <t>3 IPT-A-osaajan työnohjauskoulutus Hki 8/20</t>
  </si>
  <si>
    <t xml:space="preserve">Matkakulu </t>
  </si>
  <si>
    <t xml:space="preserve">Majoituskustannukset </t>
  </si>
  <si>
    <t>Kouluttajaworkshop/T.Koskinen (8/20; matkat, osallistuminen)</t>
  </si>
  <si>
    <r>
      <t>2B)</t>
    </r>
    <r>
      <rPr>
        <sz val="11"/>
        <color rgb="FF000000"/>
        <rFont val="Calibri Light"/>
        <family val="2"/>
      </rPr>
      <t xml:space="preserve"> </t>
    </r>
    <r>
      <rPr>
        <b/>
        <sz val="11"/>
        <color rgb="FF000000"/>
        <rFont val="Calibri Light"/>
        <family val="2"/>
      </rPr>
      <t xml:space="preserve">4 tt:n Chilled koulutus, Hki 4-6.5.2020                        </t>
    </r>
  </si>
  <si>
    <t xml:space="preserve">Matkakulut </t>
  </si>
  <si>
    <t>Majoitus</t>
  </si>
  <si>
    <t>Osallistumismaksu</t>
  </si>
  <si>
    <t xml:space="preserve">menetelmän käyttöönoton tuki </t>
  </si>
  <si>
    <t>Materiaalit</t>
  </si>
  <si>
    <t>YHTEENSÄ 2A ja 2B</t>
  </si>
  <si>
    <t xml:space="preserve">Chilled-menetelmän työnohjaajakoulutus 4 tt  (á 400 €)    </t>
  </si>
  <si>
    <t>Matkat</t>
  </si>
  <si>
    <t xml:space="preserve">Chilled-menetelmän kouluttajakoulutus, 1 tt osallistuminen                    </t>
  </si>
  <si>
    <t>Nuorten psykososiaalisten menetelmien käyttöönoton kustannukset vuosina 2020-2022</t>
  </si>
  <si>
    <t xml:space="preserve"> </t>
  </si>
  <si>
    <t>1.Osaamiskeskustyöpanos/  KYS nuorisopsykiatria</t>
  </si>
  <si>
    <t xml:space="preserve">Chilled - </t>
  </si>
  <si>
    <t>PSSHP</t>
  </si>
  <si>
    <t xml:space="preserve">KSSHP    </t>
  </si>
  <si>
    <t>SiunSote</t>
  </si>
  <si>
    <t>ESSOTE</t>
  </si>
  <si>
    <t>Sosteri</t>
  </si>
  <si>
    <t xml:space="preserve">13-18 vuotiaiden osuus </t>
  </si>
  <si>
    <t>34 982 €</t>
  </si>
  <si>
    <t>MAAKUNNAT SITOUTUVAT KUSTANTAMAAN LISÄKSI:</t>
  </si>
  <si>
    <t>1. Ipt-A-menetelmätukea antavien koulutus: 3 tt/ maakunta (tekevät jatkossa menetelmätukea alueillaan)</t>
  </si>
  <si>
    <t>Matkat 400 e</t>
  </si>
  <si>
    <t>majoitus 900</t>
  </si>
  <si>
    <t>osallistuminen 1500 e</t>
  </si>
  <si>
    <t>Yhteensä: 2 800 e /maakunta vuonna 2020</t>
  </si>
  <si>
    <t>2. Ipt-A-terapeuttikoulutus: 3 uutta tekijää /maakunta (jatkossa mahdollisuus työnohjaajakoulutuksen kautta lisäpotentiaaliin maakunnissa)</t>
  </si>
  <si>
    <t>matkat 400 e</t>
  </si>
  <si>
    <t>majoitus 900 e</t>
  </si>
  <si>
    <t>Yhteensä: 2 800 e /maakunta v 2020,2021 ja 2022</t>
  </si>
  <si>
    <t>3. Chilled-menetelmätuen antajien koulutus maakuntiin v 2021 ja 2022:</t>
  </si>
  <si>
    <t>3 kpl/maakunta: koulutus 1 200 e</t>
  </si>
  <si>
    <t>Matkat       400 e</t>
  </si>
  <si>
    <t xml:space="preserve">majoitus    900 e                          </t>
  </si>
  <si>
    <r>
      <t xml:space="preserve">    </t>
    </r>
    <r>
      <rPr>
        <b/>
        <sz val="11"/>
        <color theme="1"/>
        <rFont val="Calibri"/>
        <family val="2"/>
        <scheme val="minor"/>
      </rPr>
      <t>Yhteensä 2 500/ maakunta</t>
    </r>
  </si>
  <si>
    <t>Huomioitava myös: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</si>
  <si>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IPC-ohjaajien menetelmätukeen käytetty aika/ keskussairaaloiden nuorisopsykiatria:</t>
    </r>
  </si>
  <si>
    <t>2 h 3 viikon välein n 1 vuosi /sama arvio Chilled-menetelmästä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</si>
  <si>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Paikallisen sivistys- ja terveystoimen osoittama työaika menetelmän haltuunottoon ja menetelmätukeen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</si>
  <si>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Maakunnan harkinnan mukaan lisäresurssin haku, jotta menetelmän tekoon jää työaikaa</t>
    </r>
  </si>
  <si>
    <t>Kuopiossa, 16.3.2020</t>
  </si>
  <si>
    <t>Tarja Koskinen, KYS/nuorisopsykiatria, linjajohtaja, oyl</t>
  </si>
  <si>
    <t xml:space="preserve">2020 yht. 157 400 € </t>
  </si>
  <si>
    <t>2021 yht. 291 520 €</t>
  </si>
  <si>
    <t>2022 yht. 288 200 €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</si>
</sst>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7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Myriad Pro"/>
      <family val="2"/>
    </font>
    <font>
      <sz val="9"/>
      <name val="Myriad Pro"/>
      <family val="2"/>
    </font>
    <font>
      <b/>
      <sz val="9"/>
      <color theme="4" tint="-0.24997711111789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color indexed="12"/>
      <name val="Myriad Pro"/>
      <family val="2"/>
    </font>
    <font>
      <sz val="10"/>
      <color indexed="12"/>
      <name val="Myriad Pro"/>
      <family val="2"/>
    </font>
    <font>
      <b/>
      <sz val="10"/>
      <color rgb="FF0000FF"/>
      <name val="Myriad Pro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sz val="11"/>
      <color rgb="FF000000"/>
      <name val="Wingdings"/>
      <charset val="2"/>
    </font>
    <font>
      <b/>
      <sz val="12"/>
      <color rgb="FF000000"/>
      <name val="Calibri Light"/>
      <family val="2"/>
    </font>
    <font>
      <b/>
      <sz val="12"/>
      <color rgb="FF000000"/>
      <name val="Calibri"/>
      <family val="2"/>
    </font>
    <font>
      <b/>
      <sz val="10"/>
      <color rgb="FF000000"/>
      <name val="Calibri Light"/>
      <family val="2"/>
    </font>
    <font>
      <b/>
      <sz val="9"/>
      <color rgb="FF000000"/>
      <name val="Calibri Light"/>
      <family val="2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DD89"/>
        <bgColor indexed="64"/>
      </patternFill>
    </fill>
    <fill>
      <patternFill patternType="solid">
        <fgColor rgb="FFFFF2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7EC"/>
        <bgColor indexed="64"/>
      </patternFill>
    </fill>
    <fill>
      <patternFill patternType="solid">
        <fgColor rgb="FFB7D8A0"/>
        <bgColor indexed="64"/>
      </patternFill>
    </fill>
    <fill>
      <patternFill patternType="solid">
        <fgColor rgb="FFDBEBD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0AD47"/>
      </left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70AD47"/>
      </left>
      <right style="medium">
        <color rgb="FF70AD47"/>
      </right>
      <top style="medium">
        <color rgb="FF70AD47"/>
      </top>
      <bottom/>
      <diagonal/>
    </border>
    <border>
      <left style="medium">
        <color rgb="FF70AD47"/>
      </left>
      <right style="medium">
        <color rgb="FF70AD47"/>
      </right>
      <top/>
      <bottom/>
      <diagonal/>
    </border>
    <border>
      <left style="medium">
        <color rgb="FF70AD47"/>
      </left>
      <right style="medium">
        <color rgb="FF70AD47"/>
      </right>
      <top/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/>
      <bottom/>
      <diagonal/>
    </border>
    <border>
      <left/>
      <right style="medium">
        <color rgb="FF70AD47"/>
      </right>
      <top/>
      <bottom style="medium">
        <color rgb="FF70AD47"/>
      </bottom>
      <diagonal/>
    </border>
    <border>
      <left/>
      <right/>
      <top/>
      <bottom style="medium">
        <color rgb="FF70AD47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7" fillId="0" borderId="6" xfId="0" applyFont="1" applyBorder="1" applyProtection="1"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0" borderId="10" xfId="0" applyNumberFormat="1" applyFont="1" applyBorder="1" applyAlignment="1" applyProtection="1">
      <alignment horizontal="right"/>
      <protection locked="0"/>
    </xf>
    <xf numFmtId="1" fontId="6" fillId="0" borderId="10" xfId="0" applyNumberFormat="1" applyFont="1" applyBorder="1" applyProtection="1">
      <protection locked="0"/>
    </xf>
    <xf numFmtId="3" fontId="8" fillId="3" borderId="11" xfId="0" applyNumberFormat="1" applyFont="1" applyFill="1" applyBorder="1" applyAlignment="1" applyProtection="1">
      <alignment horizontal="right" vertical="top"/>
    </xf>
    <xf numFmtId="3" fontId="8" fillId="2" borderId="11" xfId="0" applyNumberFormat="1" applyFont="1" applyFill="1" applyBorder="1" applyAlignment="1" applyProtection="1">
      <alignment horizontal="right" vertical="top"/>
    </xf>
    <xf numFmtId="3" fontId="6" fillId="0" borderId="11" xfId="0" applyNumberFormat="1" applyFont="1" applyBorder="1" applyAlignment="1" applyProtection="1">
      <alignment horizontal="right" vertical="top"/>
      <protection locked="0"/>
    </xf>
    <xf numFmtId="3" fontId="9" fillId="2" borderId="11" xfId="0" applyNumberFormat="1" applyFont="1" applyFill="1" applyBorder="1" applyAlignment="1" applyProtection="1">
      <alignment horizontal="right" vertical="top"/>
    </xf>
    <xf numFmtId="3" fontId="5" fillId="3" borderId="11" xfId="0" applyNumberFormat="1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3" fontId="5" fillId="0" borderId="13" xfId="0" applyNumberFormat="1" applyFont="1" applyBorder="1" applyAlignment="1" applyProtection="1">
      <alignment horizontal="right" vertical="top"/>
      <protection locked="0"/>
    </xf>
    <xf numFmtId="3" fontId="8" fillId="0" borderId="14" xfId="0" applyNumberFormat="1" applyFont="1" applyFill="1" applyBorder="1" applyAlignment="1" applyProtection="1">
      <alignment horizontal="right" vertical="top"/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3" fontId="8" fillId="2" borderId="11" xfId="0" applyNumberFormat="1" applyFont="1" applyFill="1" applyBorder="1" applyAlignment="1" applyProtection="1">
      <alignment horizontal="right"/>
    </xf>
    <xf numFmtId="3" fontId="10" fillId="2" borderId="11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0" borderId="0" xfId="0" applyFont="1"/>
    <xf numFmtId="0" fontId="0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3" fillId="4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2" fillId="4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3" fillId="0" borderId="0" xfId="0" applyFont="1" applyFill="1" applyAlignment="1">
      <alignment wrapText="1"/>
    </xf>
    <xf numFmtId="0" fontId="12" fillId="5" borderId="15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wrapText="1"/>
    </xf>
    <xf numFmtId="0" fontId="18" fillId="0" borderId="0" xfId="0" applyFont="1"/>
    <xf numFmtId="0" fontId="19" fillId="7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8" borderId="20" xfId="0" applyFont="1" applyFill="1" applyBorder="1" applyAlignment="1">
      <alignment vertical="center" wrapText="1"/>
    </xf>
    <xf numFmtId="0" fontId="17" fillId="8" borderId="21" xfId="0" applyFont="1" applyFill="1" applyBorder="1" applyAlignment="1">
      <alignment vertical="center" wrapText="1"/>
    </xf>
    <xf numFmtId="0" fontId="0" fillId="8" borderId="22" xfId="0" applyFill="1" applyBorder="1" applyAlignment="1">
      <alignment vertical="top" wrapText="1"/>
    </xf>
    <xf numFmtId="0" fontId="15" fillId="7" borderId="0" xfId="0" applyFont="1" applyFill="1" applyAlignment="1">
      <alignment vertical="center" wrapText="1"/>
    </xf>
    <xf numFmtId="0" fontId="15" fillId="9" borderId="22" xfId="0" applyFont="1" applyFill="1" applyBorder="1" applyAlignment="1">
      <alignment vertical="center" wrapText="1"/>
    </xf>
    <xf numFmtId="6" fontId="15" fillId="9" borderId="25" xfId="0" applyNumberFormat="1" applyFont="1" applyFill="1" applyBorder="1" applyAlignment="1">
      <alignment vertical="center" wrapText="1"/>
    </xf>
    <xf numFmtId="0" fontId="15" fillId="10" borderId="22" xfId="0" applyFont="1" applyFill="1" applyBorder="1" applyAlignment="1">
      <alignment vertical="center" wrapText="1"/>
    </xf>
    <xf numFmtId="6" fontId="15" fillId="10" borderId="25" xfId="0" applyNumberFormat="1" applyFont="1" applyFill="1" applyBorder="1" applyAlignment="1">
      <alignment vertical="center" wrapText="1"/>
    </xf>
    <xf numFmtId="0" fontId="15" fillId="9" borderId="25" xfId="0" applyFont="1" applyFill="1" applyBorder="1" applyAlignment="1">
      <alignment vertical="center" wrapText="1"/>
    </xf>
    <xf numFmtId="6" fontId="15" fillId="10" borderId="22" xfId="0" applyNumberFormat="1" applyFont="1" applyFill="1" applyBorder="1" applyAlignment="1">
      <alignment vertical="center" wrapText="1"/>
    </xf>
    <xf numFmtId="0" fontId="15" fillId="10" borderId="25" xfId="0" applyFont="1" applyFill="1" applyBorder="1" applyAlignment="1">
      <alignment vertical="center" wrapText="1"/>
    </xf>
    <xf numFmtId="6" fontId="15" fillId="9" borderId="22" xfId="0" applyNumberFormat="1" applyFont="1" applyFill="1" applyBorder="1" applyAlignment="1">
      <alignment vertical="center" wrapText="1"/>
    </xf>
    <xf numFmtId="3" fontId="15" fillId="7" borderId="0" xfId="0" applyNumberFormat="1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17" fillId="8" borderId="19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9" borderId="19" xfId="0" applyFont="1" applyFill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7" fillId="9" borderId="22" xfId="0" applyFont="1" applyFill="1" applyBorder="1" applyAlignment="1">
      <alignment vertical="center" wrapText="1"/>
    </xf>
    <xf numFmtId="0" fontId="22" fillId="8" borderId="20" xfId="0" applyFont="1" applyFill="1" applyBorder="1" applyAlignment="1">
      <alignment horizontal="left" vertical="center" wrapText="1" indent="2"/>
    </xf>
    <xf numFmtId="0" fontId="22" fillId="8" borderId="22" xfId="0" applyFont="1" applyFill="1" applyBorder="1" applyAlignment="1">
      <alignment horizontal="left" vertical="center" wrapText="1" indent="2"/>
    </xf>
    <xf numFmtId="0" fontId="23" fillId="7" borderId="0" xfId="0" applyFont="1" applyFill="1" applyAlignment="1">
      <alignment vertical="center" wrapText="1"/>
    </xf>
    <xf numFmtId="0" fontId="17" fillId="10" borderId="22" xfId="0" applyFont="1" applyFill="1" applyBorder="1" applyAlignment="1">
      <alignment vertical="center" wrapText="1"/>
    </xf>
    <xf numFmtId="0" fontId="15" fillId="9" borderId="19" xfId="0" applyFont="1" applyFill="1" applyBorder="1" applyAlignment="1">
      <alignment vertical="center" wrapText="1"/>
    </xf>
    <xf numFmtId="0" fontId="17" fillId="8" borderId="2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17" fillId="7" borderId="0" xfId="0" applyFont="1" applyFill="1" applyAlignment="1">
      <alignment horizontal="left" vertical="center" wrapText="1"/>
    </xf>
    <xf numFmtId="6" fontId="15" fillId="10" borderId="20" xfId="0" applyNumberFormat="1" applyFont="1" applyFill="1" applyBorder="1" applyAlignment="1">
      <alignment vertical="center" wrapText="1"/>
    </xf>
    <xf numFmtId="6" fontId="15" fillId="9" borderId="20" xfId="0" applyNumberFormat="1" applyFont="1" applyFill="1" applyBorder="1" applyAlignment="1">
      <alignment vertical="center" wrapText="1"/>
    </xf>
    <xf numFmtId="0" fontId="15" fillId="9" borderId="20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26" fillId="4" borderId="0" xfId="0" applyFont="1" applyFill="1" applyAlignment="1">
      <alignment wrapText="1"/>
    </xf>
    <xf numFmtId="3" fontId="0" fillId="4" borderId="0" xfId="0" applyNumberFormat="1" applyFill="1" applyAlignment="1">
      <alignment wrapText="1"/>
    </xf>
    <xf numFmtId="3" fontId="0" fillId="0" borderId="0" xfId="0" applyNumberFormat="1" applyFill="1" applyAlignment="1">
      <alignment wrapText="1"/>
    </xf>
    <xf numFmtId="0" fontId="26" fillId="0" borderId="0" xfId="0" applyFont="1" applyFill="1" applyAlignment="1">
      <alignment wrapText="1"/>
    </xf>
    <xf numFmtId="0" fontId="12" fillId="11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15" fillId="7" borderId="0" xfId="0" applyFont="1" applyFill="1" applyAlignment="1">
      <alignment vertical="center" wrapText="1"/>
    </xf>
    <xf numFmtId="0" fontId="15" fillId="7" borderId="24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vertical="center" wrapText="1"/>
    </xf>
    <xf numFmtId="0" fontId="17" fillId="8" borderId="21" xfId="0" applyFont="1" applyFill="1" applyBorder="1" applyAlignment="1">
      <alignment vertical="center" wrapText="1"/>
    </xf>
    <xf numFmtId="0" fontId="17" fillId="8" borderId="22" xfId="0" applyFont="1" applyFill="1" applyBorder="1" applyAlignment="1">
      <alignment vertical="center" wrapText="1"/>
    </xf>
    <xf numFmtId="0" fontId="15" fillId="10" borderId="20" xfId="0" applyFont="1" applyFill="1" applyBorder="1" applyAlignment="1">
      <alignment vertical="center" wrapText="1"/>
    </xf>
    <xf numFmtId="0" fontId="15" fillId="10" borderId="22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24" xfId="0" applyFont="1" applyFill="1" applyBorder="1" applyAlignment="1">
      <alignment vertical="center" wrapText="1"/>
    </xf>
    <xf numFmtId="0" fontId="21" fillId="7" borderId="24" xfId="0" applyFont="1" applyFill="1" applyBorder="1" applyAlignment="1">
      <alignment horizontal="left" vertical="center" wrapText="1" indent="2"/>
    </xf>
    <xf numFmtId="9" fontId="15" fillId="9" borderId="20" xfId="0" applyNumberFormat="1" applyFont="1" applyFill="1" applyBorder="1" applyAlignment="1">
      <alignment vertical="center" wrapText="1"/>
    </xf>
    <xf numFmtId="9" fontId="15" fillId="9" borderId="22" xfId="0" applyNumberFormat="1" applyFont="1" applyFill="1" applyBorder="1" applyAlignment="1">
      <alignment vertical="center" wrapText="1"/>
    </xf>
    <xf numFmtId="10" fontId="15" fillId="9" borderId="20" xfId="0" applyNumberFormat="1" applyFont="1" applyFill="1" applyBorder="1" applyAlignment="1">
      <alignment vertical="center" wrapText="1"/>
    </xf>
    <xf numFmtId="10" fontId="15" fillId="9" borderId="22" xfId="0" applyNumberFormat="1" applyFont="1" applyFill="1" applyBorder="1" applyAlignment="1">
      <alignment vertical="center" wrapText="1"/>
    </xf>
    <xf numFmtId="0" fontId="22" fillId="8" borderId="20" xfId="0" applyFont="1" applyFill="1" applyBorder="1" applyAlignment="1">
      <alignment horizontal="left" vertical="center" wrapText="1" indent="2"/>
    </xf>
    <xf numFmtId="0" fontId="22" fillId="8" borderId="22" xfId="0" applyFont="1" applyFill="1" applyBorder="1" applyAlignment="1">
      <alignment horizontal="left" vertical="center" wrapText="1" indent="2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24" fillId="7" borderId="24" xfId="0" applyFont="1" applyFill="1" applyBorder="1" applyAlignment="1">
      <alignment vertical="center" wrapText="1"/>
    </xf>
    <xf numFmtId="0" fontId="12" fillId="6" borderId="0" xfId="0" applyFont="1" applyFill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DD89"/>
      <color rgb="FFF9B000"/>
      <color rgb="FFFFF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19993" cy="501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topLeftCell="A31" zoomScale="90" zoomScaleNormal="90" workbookViewId="0">
      <selection activeCell="B39" sqref="B39"/>
    </sheetView>
  </sheetViews>
  <sheetFormatPr defaultRowHeight="15"/>
  <cols>
    <col min="1" max="1" width="35.5703125" style="1" customWidth="1"/>
    <col min="2" max="5" width="12.7109375" style="1" customWidth="1"/>
  </cols>
  <sheetData>
    <row r="2" spans="1:5" ht="15.75">
      <c r="B2" s="124" t="s">
        <v>35</v>
      </c>
      <c r="C2" s="125"/>
      <c r="D2" s="125"/>
      <c r="E2" s="125"/>
    </row>
    <row r="5" spans="1:5">
      <c r="C5" s="2"/>
      <c r="D5" s="2"/>
      <c r="E5" s="2"/>
    </row>
    <row r="6" spans="1:5">
      <c r="A6" s="10" t="s">
        <v>0</v>
      </c>
      <c r="B6" s="11"/>
      <c r="C6" s="11"/>
      <c r="D6" s="12"/>
      <c r="E6" s="12"/>
    </row>
    <row r="7" spans="1:5">
      <c r="A7" s="4" t="s">
        <v>1</v>
      </c>
      <c r="B7" s="13"/>
      <c r="C7" s="14"/>
      <c r="D7" s="14"/>
      <c r="E7" s="15"/>
    </row>
    <row r="8" spans="1:5">
      <c r="A8" s="52"/>
      <c r="B8" s="53"/>
      <c r="C8" s="54"/>
      <c r="D8" s="54"/>
      <c r="E8" s="55"/>
    </row>
    <row r="9" spans="1:5">
      <c r="A9" s="5" t="s">
        <v>2</v>
      </c>
      <c r="B9" s="16"/>
      <c r="C9" s="17"/>
      <c r="D9" s="17"/>
      <c r="E9" s="18"/>
    </row>
    <row r="10" spans="1:5">
      <c r="A10" s="52"/>
      <c r="B10" s="53"/>
      <c r="C10" s="54"/>
      <c r="D10" s="54"/>
      <c r="E10" s="55"/>
    </row>
    <row r="11" spans="1:5">
      <c r="A11" s="19"/>
      <c r="B11" s="20"/>
      <c r="C11" s="21"/>
      <c r="D11" s="21"/>
      <c r="E11" s="22"/>
    </row>
    <row r="12" spans="1:5">
      <c r="A12" s="126" t="s">
        <v>3</v>
      </c>
      <c r="B12" s="126"/>
      <c r="C12" s="126"/>
      <c r="D12" s="11"/>
      <c r="E12" s="11"/>
    </row>
    <row r="13" spans="1:5">
      <c r="A13" s="23"/>
      <c r="B13" s="23"/>
      <c r="C13" s="23"/>
      <c r="D13" s="11"/>
      <c r="E13" s="11"/>
    </row>
    <row r="14" spans="1:5">
      <c r="A14" s="10" t="s">
        <v>4</v>
      </c>
      <c r="B14" s="11"/>
      <c r="C14" s="11"/>
      <c r="D14" s="11"/>
      <c r="E14" s="10"/>
    </row>
    <row r="15" spans="1:5">
      <c r="A15" s="24"/>
      <c r="B15" s="25" t="s">
        <v>34</v>
      </c>
      <c r="C15" s="25" t="s">
        <v>34</v>
      </c>
      <c r="D15" s="25" t="s">
        <v>34</v>
      </c>
      <c r="E15" s="25" t="s">
        <v>5</v>
      </c>
    </row>
    <row r="16" spans="1:5">
      <c r="A16" s="24"/>
      <c r="B16" s="26">
        <v>2020</v>
      </c>
      <c r="C16" s="26">
        <v>2021</v>
      </c>
      <c r="D16" s="26">
        <v>2022</v>
      </c>
      <c r="E16" s="27"/>
    </row>
    <row r="17" spans="1:7">
      <c r="A17" s="7" t="s">
        <v>6</v>
      </c>
      <c r="B17" s="28">
        <f>SUM(B18:B19)</f>
        <v>45750</v>
      </c>
      <c r="C17" s="28">
        <f>SUM(C18:C19)</f>
        <v>174250</v>
      </c>
      <c r="D17" s="28">
        <f>SUM(D18:D19)</f>
        <v>146250</v>
      </c>
      <c r="E17" s="29">
        <f>SUM(B17:D17)</f>
        <v>366250</v>
      </c>
    </row>
    <row r="18" spans="1:7">
      <c r="A18" s="8" t="s">
        <v>7</v>
      </c>
      <c r="B18" s="30">
        <f>'3.Kustannukset toimenpiteittäin'!E13+'3.Kustannukset toimenpiteittäin'!E26</f>
        <v>25000</v>
      </c>
      <c r="C18" s="30">
        <f>'3.Kustannukset toimenpiteittäin'!F13+'3.Kustannukset toimenpiteittäin'!F26</f>
        <v>32500</v>
      </c>
      <c r="D18" s="30">
        <f>'3.Kustannukset toimenpiteittäin'!G13+'3.Kustannukset toimenpiteittäin'!G26</f>
        <v>32500</v>
      </c>
      <c r="E18" s="31">
        <f>SUM(B18:D18)</f>
        <v>90000</v>
      </c>
      <c r="G18" s="60"/>
    </row>
    <row r="19" spans="1:7">
      <c r="A19" s="8" t="s">
        <v>8</v>
      </c>
      <c r="B19" s="30">
        <f>'3.Kustannukset toimenpiteittäin'!E7+'3.Kustannukset toimenpiteittäin'!E9+'3.Kustannukset toimenpiteittäin'!E10+'3.Kustannukset toimenpiteittäin'!E11+'3.Kustannukset toimenpiteittäin'!E12+'3.Kustannukset toimenpiteittäin'!E16+'3.Kustannukset toimenpiteittäin'!E17+'3.Kustannukset toimenpiteittäin'!E19+'3.Kustannukset toimenpiteittäin'!E21+'3.Kustannukset toimenpiteittäin'!E27</f>
        <v>20750</v>
      </c>
      <c r="C19" s="30">
        <f>'3.Kustannukset toimenpiteittäin'!F7+'3.Kustannukset toimenpiteittäin'!F9+'3.Kustannukset toimenpiteittäin'!F10+'3.Kustannukset toimenpiteittäin'!F11+'3.Kustannukset toimenpiteittäin'!F12+'3.Kustannukset toimenpiteittäin'!F16+'3.Kustannukset toimenpiteittäin'!F17+'3.Kustannukset toimenpiteittäin'!F19+'3.Kustannukset toimenpiteittäin'!F21+'3.Kustannukset toimenpiteittäin'!F27</f>
        <v>141750</v>
      </c>
      <c r="D19" s="30">
        <f>'3.Kustannukset toimenpiteittäin'!G7+'3.Kustannukset toimenpiteittäin'!G9+'3.Kustannukset toimenpiteittäin'!G10+'3.Kustannukset toimenpiteittäin'!G11+'3.Kustannukset toimenpiteittäin'!G12+'3.Kustannukset toimenpiteittäin'!G16+'3.Kustannukset toimenpiteittäin'!G17+'3.Kustannukset toimenpiteittäin'!G19+'3.Kustannukset toimenpiteittäin'!G21+'3.Kustannukset toimenpiteittäin'!G27</f>
        <v>113750</v>
      </c>
      <c r="E19" s="31">
        <f>SUM(B19:D19)</f>
        <v>276250</v>
      </c>
      <c r="G19" s="60"/>
    </row>
    <row r="20" spans="1:7">
      <c r="A20" s="127"/>
      <c r="B20" s="128"/>
      <c r="C20" s="128"/>
      <c r="D20" s="128"/>
      <c r="E20" s="129"/>
    </row>
    <row r="21" spans="1:7">
      <c r="A21" s="6" t="s">
        <v>9</v>
      </c>
      <c r="B21" s="28">
        <f>SUM(B22:B25)</f>
        <v>64000</v>
      </c>
      <c r="C21" s="28">
        <f>SUM(C22:C25)</f>
        <v>194000</v>
      </c>
      <c r="D21" s="28">
        <f>SUM(D22:D25)</f>
        <v>94000</v>
      </c>
      <c r="E21" s="29">
        <f>SUM(B21:D21)</f>
        <v>352000</v>
      </c>
    </row>
    <row r="22" spans="1:7">
      <c r="A22" s="8" t="s">
        <v>10</v>
      </c>
      <c r="B22" s="30">
        <f>'3.Kustannukset toimenpiteittäin'!E4+'3.Kustannukset toimenpiteittäin'!E5+'3.Kustannukset toimenpiteittäin'!E6+'3.Kustannukset toimenpiteittäin'!E8+'3.Kustannukset toimenpiteittäin'!E15+'3.Kustannukset toimenpiteittäin'!E18+'3.Kustannukset toimenpiteittäin'!E20</f>
        <v>60000</v>
      </c>
      <c r="C22" s="30">
        <f>'3.Kustannukset toimenpiteittäin'!F4+'3.Kustannukset toimenpiteittäin'!F5+'3.Kustannukset toimenpiteittäin'!F6+'3.Kustannukset toimenpiteittäin'!F8+'3.Kustannukset toimenpiteittäin'!F15+'3.Kustannukset toimenpiteittäin'!F18+'3.Kustannukset toimenpiteittäin'!F20</f>
        <v>185000</v>
      </c>
      <c r="D22" s="30">
        <f>'3.Kustannukset toimenpiteittäin'!G4+'3.Kustannukset toimenpiteittäin'!G5+'3.Kustannukset toimenpiteittäin'!G6+'3.Kustannukset toimenpiteittäin'!G8+'3.Kustannukset toimenpiteittäin'!G15+'3.Kustannukset toimenpiteittäin'!G18+'3.Kustannukset toimenpiteittäin'!G20</f>
        <v>85000</v>
      </c>
      <c r="E22" s="31">
        <f>SUM(B22:D22)</f>
        <v>330000</v>
      </c>
      <c r="G22" s="60"/>
    </row>
    <row r="23" spans="1:7">
      <c r="A23" s="8" t="s">
        <v>11</v>
      </c>
      <c r="B23" s="30">
        <f>'3.Kustannukset toimenpiteittäin'!E32</f>
        <v>4000</v>
      </c>
      <c r="C23" s="30">
        <f>'3.Kustannukset toimenpiteittäin'!F32</f>
        <v>4000</v>
      </c>
      <c r="D23" s="30">
        <f>'3.Kustannukset toimenpiteittäin'!G32</f>
        <v>4000</v>
      </c>
      <c r="E23" s="31">
        <f>SUM(B23:D23)</f>
        <v>12000</v>
      </c>
      <c r="G23" s="60"/>
    </row>
    <row r="24" spans="1:7">
      <c r="A24" s="8" t="s">
        <v>12</v>
      </c>
      <c r="B24" s="30">
        <f>'3.Kustannukset toimenpiteittäin'!E33</f>
        <v>0</v>
      </c>
      <c r="C24" s="30">
        <f>'3.Kustannukset toimenpiteittäin'!F33</f>
        <v>5000</v>
      </c>
      <c r="D24" s="30">
        <f>'3.Kustannukset toimenpiteittäin'!G33</f>
        <v>5000</v>
      </c>
      <c r="E24" s="31">
        <f>SUM(B24:D24)</f>
        <v>10000</v>
      </c>
      <c r="G24" s="60"/>
    </row>
    <row r="25" spans="1:7">
      <c r="A25" s="8" t="s">
        <v>13</v>
      </c>
      <c r="B25" s="30">
        <f>'3.Kustannukset toimenpiteittäin'!E34</f>
        <v>0</v>
      </c>
      <c r="C25" s="30">
        <f>'3.Kustannukset toimenpiteittäin'!F34</f>
        <v>0</v>
      </c>
      <c r="D25" s="30">
        <f>'3.Kustannukset toimenpiteittäin'!G34</f>
        <v>0</v>
      </c>
      <c r="E25" s="31">
        <f>SUM(B25:D25)</f>
        <v>0</v>
      </c>
      <c r="G25" s="60"/>
    </row>
    <row r="26" spans="1:7">
      <c r="A26" s="127"/>
      <c r="B26" s="128"/>
      <c r="C26" s="128"/>
      <c r="D26" s="128"/>
      <c r="E26" s="129"/>
    </row>
    <row r="27" spans="1:7">
      <c r="A27" s="7" t="s">
        <v>14</v>
      </c>
      <c r="B27" s="32">
        <f>'3.Kustannukset toimenpiteittäin'!E35</f>
        <v>0</v>
      </c>
      <c r="C27" s="32">
        <f>'3.Kustannukset toimenpiteittäin'!F35</f>
        <v>0</v>
      </c>
      <c r="D27" s="32">
        <f>'3.Kustannukset toimenpiteittäin'!G35</f>
        <v>0</v>
      </c>
      <c r="E27" s="29">
        <f>SUM(B27:D27)</f>
        <v>0</v>
      </c>
    </row>
    <row r="28" spans="1:7">
      <c r="A28" s="130"/>
      <c r="B28" s="131"/>
      <c r="C28" s="131"/>
      <c r="D28" s="131"/>
      <c r="E28" s="132"/>
    </row>
    <row r="29" spans="1:7">
      <c r="A29" s="7" t="s">
        <v>15</v>
      </c>
      <c r="B29" s="32">
        <f>'3.Kustannukset toimenpiteittäin'!E36</f>
        <v>0</v>
      </c>
      <c r="C29" s="32">
        <f>'3.Kustannukset toimenpiteittäin'!F36</f>
        <v>0</v>
      </c>
      <c r="D29" s="32">
        <f>'3.Kustannukset toimenpiteittäin'!G36</f>
        <v>0</v>
      </c>
      <c r="E29" s="29">
        <f>SUM(B29:D29)</f>
        <v>0</v>
      </c>
      <c r="G29" s="60"/>
    </row>
    <row r="30" spans="1:7">
      <c r="A30" s="33"/>
      <c r="B30" s="34"/>
      <c r="C30" s="34"/>
      <c r="D30" s="34"/>
      <c r="E30" s="35"/>
    </row>
    <row r="31" spans="1:7">
      <c r="A31" s="7" t="s">
        <v>16</v>
      </c>
      <c r="B31" s="32">
        <f>'2. Nuorten psyk sos menetelmät'!F56:F56</f>
        <v>7712</v>
      </c>
      <c r="C31" s="32">
        <f>'2. Nuorten psyk sos menetelmät'!F57</f>
        <v>14284</v>
      </c>
      <c r="D31" s="32">
        <f>'2. Nuorten psyk sos menetelmät'!F58</f>
        <v>14121</v>
      </c>
      <c r="E31" s="29">
        <f>SUM(B31:D31)</f>
        <v>36117</v>
      </c>
    </row>
    <row r="32" spans="1:7">
      <c r="A32" s="127"/>
      <c r="B32" s="128"/>
      <c r="C32" s="128"/>
      <c r="D32" s="128"/>
      <c r="E32" s="129"/>
    </row>
    <row r="33" spans="1:7">
      <c r="A33" s="7" t="s">
        <v>17</v>
      </c>
      <c r="B33" s="28">
        <v>0</v>
      </c>
      <c r="C33" s="28">
        <v>0</v>
      </c>
      <c r="D33" s="28">
        <v>0</v>
      </c>
      <c r="E33" s="29">
        <f>SUM(B33:D33)</f>
        <v>0</v>
      </c>
    </row>
    <row r="34" spans="1:7">
      <c r="A34" s="8" t="s">
        <v>18</v>
      </c>
      <c r="B34" s="30"/>
      <c r="C34" s="30"/>
      <c r="D34" s="30"/>
      <c r="E34" s="31">
        <f>SUM(B34:D34)</f>
        <v>0</v>
      </c>
    </row>
    <row r="35" spans="1:7">
      <c r="A35" s="8" t="s">
        <v>19</v>
      </c>
      <c r="B35" s="30"/>
      <c r="C35" s="30"/>
      <c r="D35" s="30"/>
      <c r="E35" s="31">
        <f>SUM(B35:D35)</f>
        <v>0</v>
      </c>
    </row>
    <row r="36" spans="1:7">
      <c r="A36" s="8" t="s">
        <v>20</v>
      </c>
      <c r="B36" s="30"/>
      <c r="C36" s="30"/>
      <c r="D36" s="30"/>
      <c r="E36" s="31">
        <f>SUM(B36:D36)</f>
        <v>0</v>
      </c>
    </row>
    <row r="37" spans="1:7">
      <c r="A37" s="121"/>
      <c r="B37" s="122"/>
      <c r="C37" s="122"/>
      <c r="D37" s="122"/>
      <c r="E37" s="123"/>
    </row>
    <row r="38" spans="1:7">
      <c r="A38" s="6" t="s">
        <v>21</v>
      </c>
      <c r="B38" s="47">
        <f>SUM(B17,B21,B27,B29,B31,B33)</f>
        <v>117462</v>
      </c>
      <c r="C38" s="47">
        <f>SUM(C17,C21,C27,C29,C31,C33)</f>
        <v>382534</v>
      </c>
      <c r="D38" s="48">
        <f>SUM(D17,D21,D27,D29,D31,D33)</f>
        <v>254371</v>
      </c>
      <c r="E38" s="47">
        <f>SUM(E17,E21,E27,E29,E31,E33)</f>
        <v>754367</v>
      </c>
    </row>
    <row r="39" spans="1:7" ht="24">
      <c r="A39" s="49" t="s">
        <v>33</v>
      </c>
      <c r="B39" s="28">
        <v>1000</v>
      </c>
      <c r="C39" s="28">
        <v>46000</v>
      </c>
      <c r="D39" s="28">
        <v>13000</v>
      </c>
      <c r="E39" s="29">
        <f>SUM(B39:D39)</f>
        <v>60000</v>
      </c>
      <c r="G39" s="60"/>
    </row>
    <row r="40" spans="1:7" ht="24">
      <c r="A40" s="9" t="s">
        <v>22</v>
      </c>
      <c r="B40" s="30"/>
      <c r="C40" s="30"/>
      <c r="D40" s="30"/>
      <c r="E40" s="36">
        <f>SUM(B40:D40)</f>
        <v>0</v>
      </c>
    </row>
    <row r="41" spans="1:7">
      <c r="A41" s="9" t="s">
        <v>23</v>
      </c>
      <c r="B41" s="30"/>
      <c r="C41" s="30"/>
      <c r="D41" s="30"/>
      <c r="E41" s="36">
        <f>SUM(B41:D41)</f>
        <v>0</v>
      </c>
    </row>
    <row r="42" spans="1:7">
      <c r="A42" s="9" t="s">
        <v>24</v>
      </c>
      <c r="B42" s="30"/>
      <c r="C42" s="30"/>
      <c r="D42" s="30"/>
      <c r="E42" s="36">
        <f>SUM(B42:D42)</f>
        <v>0</v>
      </c>
    </row>
    <row r="43" spans="1:7" ht="24">
      <c r="A43" s="7" t="s">
        <v>25</v>
      </c>
      <c r="B43" s="48">
        <f>(B38-B40-B41-B42)</f>
        <v>117462</v>
      </c>
      <c r="C43" s="48">
        <f>(C38-C40-C41-C42)</f>
        <v>382534</v>
      </c>
      <c r="D43" s="48">
        <f>(D38-D40-D41-D42)</f>
        <v>254371</v>
      </c>
      <c r="E43" s="48">
        <f>(E38-E40-E41-E42)</f>
        <v>754367</v>
      </c>
    </row>
    <row r="44" spans="1:7">
      <c r="A44" s="50" t="s">
        <v>26</v>
      </c>
      <c r="B44" s="30"/>
      <c r="C44" s="30"/>
      <c r="D44" s="30"/>
      <c r="E44" s="36">
        <f>SUM(B44:D44)</f>
        <v>0</v>
      </c>
      <c r="G44" s="60"/>
    </row>
    <row r="45" spans="1:7">
      <c r="A45" s="9" t="s">
        <v>27</v>
      </c>
      <c r="B45" s="30"/>
      <c r="C45" s="30"/>
      <c r="D45" s="30"/>
      <c r="E45" s="36">
        <f>SUM(B45:D45)</f>
        <v>0</v>
      </c>
    </row>
    <row r="46" spans="1:7">
      <c r="A46" s="51" t="s">
        <v>28</v>
      </c>
      <c r="B46" s="48">
        <f>(B43-B44-B45)</f>
        <v>117462</v>
      </c>
      <c r="C46" s="48">
        <f>(C43-C44-C45)</f>
        <v>382534</v>
      </c>
      <c r="D46" s="48">
        <f>(D43-D44-D45)</f>
        <v>254371</v>
      </c>
      <c r="E46" s="48">
        <f>(E43-E44-E45)</f>
        <v>754367</v>
      </c>
    </row>
    <row r="47" spans="1:7">
      <c r="A47" s="11"/>
      <c r="B47" s="11"/>
      <c r="C47" s="11"/>
      <c r="D47" s="11"/>
      <c r="E47" s="11"/>
    </row>
    <row r="48" spans="1:7">
      <c r="A48" s="10" t="s">
        <v>29</v>
      </c>
      <c r="B48" s="11"/>
      <c r="C48" s="11"/>
      <c r="D48" s="11"/>
      <c r="E48" s="11"/>
    </row>
    <row r="49" spans="1:5">
      <c r="A49" s="56" t="s">
        <v>30</v>
      </c>
      <c r="B49" s="120" t="s">
        <v>31</v>
      </c>
      <c r="C49" s="120"/>
      <c r="D49" s="120"/>
      <c r="E49" s="37"/>
    </row>
    <row r="50" spans="1:5">
      <c r="A50" s="38"/>
      <c r="B50" s="39"/>
      <c r="C50" s="39"/>
      <c r="D50" s="39"/>
      <c r="E50" s="40"/>
    </row>
    <row r="51" spans="1:5">
      <c r="A51" s="38"/>
      <c r="B51" s="39"/>
      <c r="C51" s="39"/>
      <c r="D51" s="39"/>
      <c r="E51" s="40"/>
    </row>
    <row r="52" spans="1:5">
      <c r="A52" s="41"/>
      <c r="B52" s="42" t="s">
        <v>32</v>
      </c>
      <c r="C52" s="42"/>
      <c r="D52" s="42"/>
      <c r="E52" s="43"/>
    </row>
    <row r="53" spans="1:5">
      <c r="A53" s="44"/>
      <c r="B53" s="45"/>
      <c r="C53" s="45"/>
      <c r="D53" s="44"/>
      <c r="E53" s="46"/>
    </row>
    <row r="54" spans="1:5">
      <c r="A54" s="3"/>
      <c r="B54" s="3"/>
      <c r="C54" s="3"/>
      <c r="D54" s="3"/>
      <c r="E54" s="3"/>
    </row>
  </sheetData>
  <mergeCells count="8">
    <mergeCell ref="B49:D49"/>
    <mergeCell ref="A37:E37"/>
    <mergeCell ref="B2:E2"/>
    <mergeCell ref="A12:C12"/>
    <mergeCell ref="A20:E20"/>
    <mergeCell ref="A26:E26"/>
    <mergeCell ref="A28:E28"/>
    <mergeCell ref="A32:E32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67" workbookViewId="0">
      <selection activeCell="C83" sqref="C83"/>
    </sheetView>
  </sheetViews>
  <sheetFormatPr defaultRowHeight="15"/>
  <cols>
    <col min="1" max="1" width="70.5703125" bestFit="1" customWidth="1"/>
    <col min="2" max="2" width="15.85546875" customWidth="1"/>
    <col min="3" max="3" width="16.140625" customWidth="1"/>
    <col min="4" max="4" width="17.28515625" customWidth="1"/>
  </cols>
  <sheetData>
    <row r="1" spans="1:4" ht="15.75">
      <c r="A1" s="75" t="s">
        <v>74</v>
      </c>
    </row>
    <row r="2" spans="1:4" ht="15.75" thickBot="1"/>
    <row r="3" spans="1:4" ht="21">
      <c r="A3" s="76" t="s">
        <v>75</v>
      </c>
      <c r="B3" s="78">
        <v>2020</v>
      </c>
      <c r="C3" s="135">
        <v>2021</v>
      </c>
      <c r="D3" s="135">
        <v>2022</v>
      </c>
    </row>
    <row r="4" spans="1:4" ht="30">
      <c r="A4" s="76" t="s">
        <v>76</v>
      </c>
      <c r="B4" s="79" t="s">
        <v>77</v>
      </c>
      <c r="C4" s="136"/>
      <c r="D4" s="136"/>
    </row>
    <row r="5" spans="1:4" ht="15.75" thickBot="1">
      <c r="A5" s="77"/>
      <c r="B5" s="80"/>
      <c r="C5" s="137"/>
      <c r="D5" s="137"/>
    </row>
    <row r="6" spans="1:4" ht="15.75" thickBot="1">
      <c r="A6" s="81" t="s">
        <v>78</v>
      </c>
      <c r="B6" s="82" t="s">
        <v>79</v>
      </c>
      <c r="C6" s="83">
        <v>253000</v>
      </c>
      <c r="D6" s="83">
        <v>253000</v>
      </c>
    </row>
    <row r="7" spans="1:4" ht="15.75" thickBot="1">
      <c r="A7" s="81" t="s">
        <v>80</v>
      </c>
      <c r="B7" s="84" t="s">
        <v>81</v>
      </c>
      <c r="C7" s="85">
        <v>7000</v>
      </c>
      <c r="D7" s="85">
        <v>7000</v>
      </c>
    </row>
    <row r="8" spans="1:4" ht="15.75" thickBot="1">
      <c r="A8" s="81" t="s">
        <v>82</v>
      </c>
      <c r="B8" s="82" t="s">
        <v>83</v>
      </c>
      <c r="C8" s="86"/>
      <c r="D8" s="86"/>
    </row>
    <row r="9" spans="1:4" ht="15.75" thickBot="1">
      <c r="A9" s="81" t="s">
        <v>84</v>
      </c>
      <c r="B9" s="87">
        <v>300</v>
      </c>
      <c r="C9" s="88"/>
      <c r="D9" s="88"/>
    </row>
    <row r="10" spans="1:4" ht="15.75" thickBot="1">
      <c r="A10" s="81" t="s">
        <v>85</v>
      </c>
      <c r="B10" s="89">
        <v>500</v>
      </c>
      <c r="C10" s="83">
        <v>600</v>
      </c>
      <c r="D10" s="83">
        <v>600</v>
      </c>
    </row>
    <row r="11" spans="1:4" ht="45.75" thickBot="1">
      <c r="A11" s="81" t="s">
        <v>86</v>
      </c>
      <c r="B11" s="87">
        <v>9000</v>
      </c>
      <c r="C11" s="88" t="s">
        <v>87</v>
      </c>
      <c r="D11" s="88" t="s">
        <v>87</v>
      </c>
    </row>
    <row r="12" spans="1:4" ht="15.75" thickBot="1">
      <c r="A12" s="81" t="s">
        <v>88</v>
      </c>
      <c r="B12" s="82" t="s">
        <v>89</v>
      </c>
      <c r="C12" s="86" t="s">
        <v>90</v>
      </c>
      <c r="D12" s="86" t="s">
        <v>90</v>
      </c>
    </row>
    <row r="13" spans="1:4" ht="30">
      <c r="A13" s="81" t="s">
        <v>91</v>
      </c>
      <c r="B13" s="138" t="s">
        <v>92</v>
      </c>
      <c r="C13" s="138" t="s">
        <v>93</v>
      </c>
      <c r="D13" s="138" t="s">
        <v>93</v>
      </c>
    </row>
    <row r="14" spans="1:4" ht="15.75" thickBot="1">
      <c r="A14" s="90">
        <v>10000</v>
      </c>
      <c r="B14" s="139"/>
      <c r="C14" s="139"/>
      <c r="D14" s="139"/>
    </row>
    <row r="15" spans="1:4" ht="15.75" thickBot="1">
      <c r="A15" s="81" t="s">
        <v>94</v>
      </c>
      <c r="B15" s="89">
        <v>150800</v>
      </c>
      <c r="C15" s="86" t="s">
        <v>95</v>
      </c>
      <c r="D15" s="86" t="s">
        <v>95</v>
      </c>
    </row>
    <row r="16" spans="1:4">
      <c r="A16" s="133" t="s">
        <v>96</v>
      </c>
      <c r="B16" s="133"/>
      <c r="C16" s="133"/>
      <c r="D16" s="133"/>
    </row>
    <row r="17" spans="1:4">
      <c r="A17" s="140" t="s">
        <v>97</v>
      </c>
      <c r="B17" s="140"/>
      <c r="C17" s="140"/>
      <c r="D17" s="140"/>
    </row>
    <row r="19" spans="1:4" ht="15.75" thickBot="1"/>
    <row r="20" spans="1:4" ht="16.5" thickBot="1">
      <c r="A20" s="91" t="s">
        <v>99</v>
      </c>
      <c r="B20" s="92">
        <v>2020</v>
      </c>
      <c r="C20" s="93"/>
    </row>
    <row r="21" spans="1:4" ht="15.75" thickBot="1">
      <c r="A21" s="81" t="s">
        <v>100</v>
      </c>
      <c r="B21" s="89">
        <v>1500</v>
      </c>
      <c r="C21" s="93"/>
    </row>
    <row r="22" spans="1:4" ht="15.75" thickBot="1">
      <c r="A22" s="81" t="s">
        <v>101</v>
      </c>
      <c r="B22" s="87">
        <v>400</v>
      </c>
      <c r="C22" s="93"/>
    </row>
    <row r="23" spans="1:4" ht="15.75" thickBot="1">
      <c r="A23" s="81" t="s">
        <v>102</v>
      </c>
      <c r="B23" s="89">
        <v>900</v>
      </c>
      <c r="C23" s="93"/>
    </row>
    <row r="24" spans="1:4" ht="15.75" thickBot="1">
      <c r="A24" s="81" t="s">
        <v>103</v>
      </c>
      <c r="B24" s="87">
        <v>500</v>
      </c>
      <c r="C24" s="93"/>
    </row>
    <row r="25" spans="1:4" ht="15.75" thickBot="1">
      <c r="A25" s="77" t="s">
        <v>94</v>
      </c>
      <c r="B25" s="89">
        <v>3300</v>
      </c>
      <c r="C25" s="93"/>
    </row>
    <row r="26" spans="1:4" ht="15.75" thickBot="1">
      <c r="A26" s="141"/>
      <c r="B26" s="141"/>
      <c r="C26" s="93"/>
    </row>
    <row r="27" spans="1:4" ht="15.75" thickBot="1">
      <c r="A27" s="77" t="s">
        <v>104</v>
      </c>
      <c r="B27" s="94">
        <v>2020</v>
      </c>
      <c r="C27" s="93"/>
    </row>
    <row r="28" spans="1:4" ht="15.75" thickBot="1">
      <c r="A28" s="81" t="s">
        <v>105</v>
      </c>
      <c r="B28" s="87">
        <v>400</v>
      </c>
      <c r="C28" s="93"/>
    </row>
    <row r="29" spans="1:4" ht="15.75" thickBot="1">
      <c r="A29" s="81" t="s">
        <v>106</v>
      </c>
      <c r="B29" s="89">
        <v>1300</v>
      </c>
      <c r="C29" s="93"/>
    </row>
    <row r="30" spans="1:4" ht="15.75" thickBot="1">
      <c r="A30" s="81" t="s">
        <v>107</v>
      </c>
      <c r="B30" s="87">
        <v>1600</v>
      </c>
      <c r="C30" s="93"/>
    </row>
    <row r="31" spans="1:4" ht="15.75" thickBot="1">
      <c r="A31" s="81" t="s">
        <v>108</v>
      </c>
      <c r="B31" s="89">
        <v>3000</v>
      </c>
      <c r="C31" s="93"/>
    </row>
    <row r="32" spans="1:4" ht="15.75" thickBot="1">
      <c r="A32" s="81" t="s">
        <v>109</v>
      </c>
      <c r="B32" s="87">
        <v>300</v>
      </c>
      <c r="C32" s="93"/>
    </row>
    <row r="33" spans="1:4" ht="15.75" thickBot="1">
      <c r="A33" s="77" t="s">
        <v>94</v>
      </c>
      <c r="B33" s="89">
        <v>3300</v>
      </c>
      <c r="C33" s="93"/>
    </row>
    <row r="34" spans="1:4" ht="15.75" thickBot="1">
      <c r="A34" s="77" t="s">
        <v>110</v>
      </c>
      <c r="B34" s="87">
        <v>6600</v>
      </c>
      <c r="C34" s="95"/>
    </row>
    <row r="35" spans="1:4" ht="15.75" thickBot="1">
      <c r="A35" s="133"/>
      <c r="B35" s="134"/>
      <c r="C35" s="96">
        <v>2021</v>
      </c>
    </row>
    <row r="36" spans="1:4" ht="15.75" thickBot="1">
      <c r="A36" s="141" t="s">
        <v>111</v>
      </c>
      <c r="B36" s="142"/>
      <c r="C36" s="87">
        <v>1600</v>
      </c>
    </row>
    <row r="37" spans="1:4" ht="15.75" thickBot="1">
      <c r="A37" s="133" t="s">
        <v>112</v>
      </c>
      <c r="B37" s="134"/>
      <c r="C37" s="89">
        <v>400</v>
      </c>
    </row>
    <row r="38" spans="1:4" ht="15.75" thickBot="1">
      <c r="A38" s="133" t="s">
        <v>106</v>
      </c>
      <c r="B38" s="134"/>
      <c r="C38" s="87">
        <v>700</v>
      </c>
    </row>
    <row r="39" spans="1:4" ht="15.75" thickBot="1">
      <c r="A39" s="141" t="s">
        <v>113</v>
      </c>
      <c r="B39" s="142"/>
      <c r="C39" s="89">
        <v>400</v>
      </c>
    </row>
    <row r="40" spans="1:4" ht="15.75" thickBot="1">
      <c r="A40" s="133" t="s">
        <v>112</v>
      </c>
      <c r="B40" s="134"/>
      <c r="C40" s="87">
        <v>120</v>
      </c>
    </row>
    <row r="41" spans="1:4" ht="15.75" thickBot="1">
      <c r="A41" s="133" t="s">
        <v>106</v>
      </c>
      <c r="B41" s="134"/>
      <c r="C41" s="89">
        <v>100</v>
      </c>
    </row>
    <row r="42" spans="1:4" ht="15.75" thickBot="1">
      <c r="A42" s="133"/>
      <c r="B42" s="134"/>
      <c r="C42" s="87">
        <v>3320</v>
      </c>
    </row>
    <row r="45" spans="1:4" ht="16.5" thickBot="1">
      <c r="A45" s="75" t="s">
        <v>114</v>
      </c>
    </row>
    <row r="46" spans="1:4" ht="15.75">
      <c r="A46" s="143" t="s">
        <v>115</v>
      </c>
      <c r="B46" s="97">
        <v>2020</v>
      </c>
      <c r="C46" s="148">
        <v>2021</v>
      </c>
      <c r="D46" s="148">
        <v>2022</v>
      </c>
    </row>
    <row r="47" spans="1:4" ht="48" thickBot="1">
      <c r="A47" s="143"/>
      <c r="B47" s="98" t="s">
        <v>77</v>
      </c>
      <c r="C47" s="149"/>
      <c r="D47" s="149"/>
    </row>
    <row r="48" spans="1:4" ht="15.75" thickBot="1">
      <c r="A48" s="77" t="s">
        <v>116</v>
      </c>
      <c r="B48" s="89">
        <v>150800</v>
      </c>
      <c r="C48" s="86" t="s">
        <v>95</v>
      </c>
      <c r="D48" s="86" t="s">
        <v>95</v>
      </c>
    </row>
    <row r="49" spans="1:6" ht="15.75" thickBot="1">
      <c r="A49" s="99" t="s">
        <v>99</v>
      </c>
      <c r="B49" s="100">
        <v>6600</v>
      </c>
      <c r="C49" s="150"/>
      <c r="D49" s="151"/>
    </row>
    <row r="50" spans="1:6" ht="15.75" thickBot="1">
      <c r="A50" s="133" t="s">
        <v>117</v>
      </c>
      <c r="B50" s="134"/>
      <c r="C50" s="101">
        <v>3320</v>
      </c>
      <c r="D50" s="93"/>
    </row>
    <row r="52" spans="1:6" ht="15.75" thickBot="1"/>
    <row r="53" spans="1:6" ht="15.75" thickBot="1">
      <c r="A53" s="77"/>
      <c r="B53" s="92" t="s">
        <v>118</v>
      </c>
      <c r="C53" s="102" t="s">
        <v>119</v>
      </c>
      <c r="D53" s="102" t="s">
        <v>120</v>
      </c>
      <c r="E53" s="102" t="s">
        <v>121</v>
      </c>
      <c r="F53" s="102" t="s">
        <v>122</v>
      </c>
    </row>
    <row r="54" spans="1:6">
      <c r="A54" s="152" t="s">
        <v>123</v>
      </c>
      <c r="B54" s="144">
        <v>0.31</v>
      </c>
      <c r="C54" s="146">
        <v>0.32500000000000001</v>
      </c>
      <c r="D54" s="146">
        <v>0.19700000000000001</v>
      </c>
      <c r="E54" s="144">
        <v>0.12</v>
      </c>
      <c r="F54" s="146">
        <v>4.9000000000000002E-2</v>
      </c>
    </row>
    <row r="55" spans="1:6" ht="15.75" thickBot="1">
      <c r="A55" s="152"/>
      <c r="B55" s="145"/>
      <c r="C55" s="147"/>
      <c r="D55" s="147"/>
      <c r="E55" s="145"/>
      <c r="F55" s="147"/>
    </row>
    <row r="56" spans="1:6" ht="15.75" thickBot="1">
      <c r="A56" s="108" t="s">
        <v>147</v>
      </c>
      <c r="B56" s="109">
        <v>48794</v>
      </c>
      <c r="C56" s="109">
        <v>51155</v>
      </c>
      <c r="D56" s="109">
        <v>31007</v>
      </c>
      <c r="E56" s="109">
        <v>18888</v>
      </c>
      <c r="F56" s="109">
        <v>7712</v>
      </c>
    </row>
    <row r="57" spans="1:6" ht="15.75" thickBot="1">
      <c r="A57" s="108" t="s">
        <v>148</v>
      </c>
      <c r="B57" s="110">
        <v>90371</v>
      </c>
      <c r="C57" s="110">
        <v>94744</v>
      </c>
      <c r="D57" s="110">
        <v>57429</v>
      </c>
      <c r="E57" s="111" t="s">
        <v>124</v>
      </c>
      <c r="F57" s="110">
        <v>14284</v>
      </c>
    </row>
    <row r="58" spans="1:6">
      <c r="A58" s="108" t="s">
        <v>149</v>
      </c>
      <c r="B58" s="109">
        <v>89342</v>
      </c>
      <c r="C58" s="109">
        <v>93665</v>
      </c>
      <c r="D58" s="109">
        <v>56775</v>
      </c>
      <c r="E58" s="109">
        <v>34585</v>
      </c>
      <c r="F58" s="109">
        <v>14121</v>
      </c>
    </row>
    <row r="62" spans="1:6">
      <c r="A62" s="104" t="s">
        <v>125</v>
      </c>
    </row>
    <row r="63" spans="1:6">
      <c r="A63" s="105" t="s">
        <v>126</v>
      </c>
    </row>
    <row r="64" spans="1:6">
      <c r="A64" s="103" t="s">
        <v>127</v>
      </c>
    </row>
    <row r="65" spans="1:2">
      <c r="A65" s="103" t="s">
        <v>128</v>
      </c>
    </row>
    <row r="66" spans="1:2">
      <c r="A66" s="103" t="s">
        <v>129</v>
      </c>
      <c r="B66" s="104" t="s">
        <v>130</v>
      </c>
    </row>
    <row r="67" spans="1:2">
      <c r="A67" s="103"/>
    </row>
    <row r="68" spans="1:2">
      <c r="A68" s="105" t="s">
        <v>131</v>
      </c>
    </row>
    <row r="69" spans="1:2">
      <c r="A69" s="103" t="s">
        <v>132</v>
      </c>
    </row>
    <row r="70" spans="1:2">
      <c r="A70" s="103" t="s">
        <v>133</v>
      </c>
    </row>
    <row r="71" spans="1:2">
      <c r="A71" s="103" t="s">
        <v>129</v>
      </c>
      <c r="B71" s="104" t="s">
        <v>134</v>
      </c>
    </row>
    <row r="72" spans="1:2">
      <c r="A72" s="103"/>
    </row>
    <row r="73" spans="1:2">
      <c r="A73" s="105" t="s">
        <v>135</v>
      </c>
    </row>
    <row r="74" spans="1:2">
      <c r="A74" s="103" t="s">
        <v>136</v>
      </c>
    </row>
    <row r="75" spans="1:2">
      <c r="A75" s="103" t="s">
        <v>137</v>
      </c>
    </row>
    <row r="76" spans="1:2">
      <c r="A76" s="103" t="s">
        <v>138</v>
      </c>
      <c r="B76" s="103" t="s">
        <v>139</v>
      </c>
    </row>
    <row r="78" spans="1:2">
      <c r="A78" s="104"/>
    </row>
    <row r="79" spans="1:2">
      <c r="A79" s="103"/>
    </row>
    <row r="80" spans="1:2" ht="15.75">
      <c r="A80" s="106" t="s">
        <v>140</v>
      </c>
    </row>
    <row r="81" spans="1:1">
      <c r="A81" s="107" t="s">
        <v>141</v>
      </c>
    </row>
    <row r="82" spans="1:1">
      <c r="A82" s="103" t="s">
        <v>142</v>
      </c>
    </row>
    <row r="83" spans="1:1">
      <c r="A83" s="107" t="s">
        <v>143</v>
      </c>
    </row>
    <row r="84" spans="1:1">
      <c r="A84" s="107" t="s">
        <v>144</v>
      </c>
    </row>
    <row r="85" spans="1:1">
      <c r="A85" s="103" t="s">
        <v>145</v>
      </c>
    </row>
    <row r="86" spans="1:1">
      <c r="A86" s="103" t="s">
        <v>146</v>
      </c>
    </row>
  </sheetData>
  <mergeCells count="27">
    <mergeCell ref="E54:E55"/>
    <mergeCell ref="F54:F55"/>
    <mergeCell ref="D46:D47"/>
    <mergeCell ref="C49:D49"/>
    <mergeCell ref="A50:B50"/>
    <mergeCell ref="A54:A55"/>
    <mergeCell ref="B54:B55"/>
    <mergeCell ref="C54:C55"/>
    <mergeCell ref="D54:D55"/>
    <mergeCell ref="C46:C47"/>
    <mergeCell ref="A39:B39"/>
    <mergeCell ref="A40:B40"/>
    <mergeCell ref="A41:B41"/>
    <mergeCell ref="A42:B42"/>
    <mergeCell ref="A46:A47"/>
    <mergeCell ref="A38:B38"/>
    <mergeCell ref="C3:C5"/>
    <mergeCell ref="D3:D5"/>
    <mergeCell ref="B13:B14"/>
    <mergeCell ref="C13:C14"/>
    <mergeCell ref="D13:D14"/>
    <mergeCell ref="A16:D16"/>
    <mergeCell ref="A17:D17"/>
    <mergeCell ref="A26:B26"/>
    <mergeCell ref="A35:B35"/>
    <mergeCell ref="A36:B36"/>
    <mergeCell ref="A37:B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zoomScale="133" zoomScaleNormal="70" workbookViewId="0">
      <selection activeCell="I21" sqref="I21"/>
    </sheetView>
  </sheetViews>
  <sheetFormatPr defaultColWidth="8.7109375" defaultRowHeight="15"/>
  <cols>
    <col min="1" max="1" width="8.7109375" style="57"/>
    <col min="2" max="2" width="26.140625" style="57" customWidth="1"/>
    <col min="3" max="3" width="44.140625" style="57" customWidth="1"/>
    <col min="4" max="4" width="11.85546875" style="57" customWidth="1"/>
    <col min="5" max="7" width="8.7109375" style="57"/>
    <col min="8" max="8" width="38.42578125" style="57" customWidth="1"/>
    <col min="9" max="9" width="31.140625" style="57" customWidth="1"/>
    <col min="10" max="10" width="23.140625" style="57" customWidth="1"/>
    <col min="11" max="16384" width="8.7109375" style="57"/>
  </cols>
  <sheetData>
    <row r="2" spans="1:10" ht="43.5" customHeight="1">
      <c r="A2" s="153" t="s">
        <v>69</v>
      </c>
      <c r="B2" s="153"/>
      <c r="C2" s="153"/>
      <c r="D2" s="153"/>
      <c r="E2" s="153"/>
      <c r="F2" s="153"/>
      <c r="G2" s="153"/>
      <c r="H2" s="153"/>
    </row>
    <row r="3" spans="1:10" ht="45">
      <c r="D3" s="64" t="s">
        <v>72</v>
      </c>
      <c r="E3" s="64">
        <v>2020</v>
      </c>
      <c r="F3" s="64">
        <v>2021</v>
      </c>
      <c r="G3" s="64">
        <v>2022</v>
      </c>
      <c r="H3" s="64" t="s">
        <v>46</v>
      </c>
      <c r="I3" s="64" t="s">
        <v>70</v>
      </c>
    </row>
    <row r="4" spans="1:10" ht="29.1" customHeight="1">
      <c r="B4" s="157" t="s">
        <v>36</v>
      </c>
      <c r="C4" s="61" t="s">
        <v>38</v>
      </c>
      <c r="D4" s="114">
        <f t="shared" ref="D4:D37" si="0">SUM(E4:G4)</f>
        <v>50000</v>
      </c>
      <c r="E4" s="62"/>
      <c r="F4" s="115">
        <v>25000</v>
      </c>
      <c r="G4" s="115">
        <v>25000</v>
      </c>
      <c r="H4" s="62" t="s">
        <v>47</v>
      </c>
    </row>
    <row r="5" spans="1:10">
      <c r="B5" s="157"/>
      <c r="C5" s="59" t="s">
        <v>37</v>
      </c>
      <c r="D5" s="112">
        <f t="shared" si="0"/>
        <v>40000</v>
      </c>
      <c r="F5" s="113">
        <v>20000</v>
      </c>
      <c r="G5" s="113">
        <v>20000</v>
      </c>
      <c r="H5" s="57" t="s">
        <v>47</v>
      </c>
    </row>
    <row r="6" spans="1:10" ht="45">
      <c r="B6" s="157"/>
      <c r="C6" s="61" t="s">
        <v>40</v>
      </c>
      <c r="D6" s="65">
        <f t="shared" si="0"/>
        <v>20000</v>
      </c>
      <c r="E6" s="62"/>
      <c r="F6" s="62">
        <v>20000</v>
      </c>
      <c r="G6" s="62"/>
      <c r="H6" s="62" t="s">
        <v>47</v>
      </c>
    </row>
    <row r="7" spans="1:10">
      <c r="B7" s="157"/>
      <c r="C7" s="61"/>
      <c r="D7" s="114">
        <f t="shared" si="0"/>
        <v>20000</v>
      </c>
      <c r="E7" s="62"/>
      <c r="F7" s="115">
        <v>10000</v>
      </c>
      <c r="G7" s="115">
        <v>10000</v>
      </c>
      <c r="H7" s="63" t="s">
        <v>48</v>
      </c>
    </row>
    <row r="8" spans="1:10">
      <c r="B8" s="157"/>
      <c r="C8" s="66" t="s">
        <v>39</v>
      </c>
      <c r="D8" s="117">
        <f t="shared" si="0"/>
        <v>30000</v>
      </c>
      <c r="E8" s="116">
        <v>10000</v>
      </c>
      <c r="F8" s="116">
        <v>20000</v>
      </c>
      <c r="G8" s="68"/>
      <c r="H8" s="68" t="s">
        <v>47</v>
      </c>
    </row>
    <row r="9" spans="1:10" ht="60">
      <c r="B9" s="157" t="s">
        <v>42</v>
      </c>
      <c r="C9" s="61" t="s">
        <v>41</v>
      </c>
      <c r="D9" s="114">
        <f>SUM(E9:G9)</f>
        <v>20000</v>
      </c>
      <c r="E9" s="62"/>
      <c r="F9" s="62">
        <v>10000</v>
      </c>
      <c r="G9" s="115">
        <v>10000</v>
      </c>
      <c r="H9" s="63" t="s">
        <v>48</v>
      </c>
      <c r="I9" s="58" t="s">
        <v>58</v>
      </c>
    </row>
    <row r="10" spans="1:10" ht="60">
      <c r="B10" s="157"/>
      <c r="C10" s="66" t="s">
        <v>43</v>
      </c>
      <c r="D10" s="67">
        <f>SUM(E10:G10)</f>
        <v>20000</v>
      </c>
      <c r="E10" s="68"/>
      <c r="F10" s="68">
        <v>10000</v>
      </c>
      <c r="G10" s="68">
        <v>10000</v>
      </c>
      <c r="H10" s="68" t="s">
        <v>48</v>
      </c>
      <c r="I10" s="58" t="s">
        <v>58</v>
      </c>
    </row>
    <row r="11" spans="1:10" ht="60">
      <c r="B11" s="157"/>
      <c r="C11" s="63" t="s">
        <v>44</v>
      </c>
      <c r="D11" s="65">
        <f>SUM(E11:G11)</f>
        <v>20000</v>
      </c>
      <c r="E11" s="62"/>
      <c r="F11" s="62">
        <v>10000</v>
      </c>
      <c r="G11" s="62">
        <v>10000</v>
      </c>
      <c r="H11" s="63" t="s">
        <v>48</v>
      </c>
      <c r="I11" s="58" t="s">
        <v>58</v>
      </c>
    </row>
    <row r="12" spans="1:10" ht="60">
      <c r="B12" s="157"/>
      <c r="C12" s="66" t="s">
        <v>45</v>
      </c>
      <c r="D12" s="67">
        <f>SUM(F12:G12)</f>
        <v>20000</v>
      </c>
      <c r="F12" s="68">
        <v>10000</v>
      </c>
      <c r="G12" s="68">
        <v>10000</v>
      </c>
      <c r="H12" s="69" t="s">
        <v>48</v>
      </c>
      <c r="I12" s="58" t="s">
        <v>58</v>
      </c>
    </row>
    <row r="13" spans="1:10" ht="30">
      <c r="B13" s="157"/>
      <c r="C13" s="66"/>
      <c r="D13" s="67">
        <f t="shared" si="0"/>
        <v>15000</v>
      </c>
      <c r="E13" s="68"/>
      <c r="F13" s="68">
        <f>3000*12.5*0.2</f>
        <v>7500</v>
      </c>
      <c r="G13" s="68">
        <f>3000*12.5*0.2</f>
        <v>7500</v>
      </c>
      <c r="H13" s="68" t="s">
        <v>56</v>
      </c>
      <c r="I13" s="58" t="s">
        <v>61</v>
      </c>
    </row>
    <row r="14" spans="1:10" ht="43.5" customHeight="1">
      <c r="B14" s="157"/>
      <c r="C14" s="61" t="s">
        <v>55</v>
      </c>
      <c r="D14" s="65"/>
      <c r="E14" s="158" t="s">
        <v>73</v>
      </c>
      <c r="F14" s="158"/>
      <c r="G14" s="158"/>
      <c r="H14" s="63"/>
      <c r="I14" s="74" t="s">
        <v>73</v>
      </c>
      <c r="J14" s="58"/>
    </row>
    <row r="15" spans="1:10" ht="30">
      <c r="B15" s="157" t="s">
        <v>49</v>
      </c>
      <c r="C15" s="66" t="s">
        <v>50</v>
      </c>
      <c r="D15" s="117">
        <f t="shared" si="0"/>
        <v>60000</v>
      </c>
      <c r="E15" s="68"/>
      <c r="F15" s="116">
        <v>40000</v>
      </c>
      <c r="G15" s="116">
        <v>20000</v>
      </c>
      <c r="H15" s="68" t="s">
        <v>57</v>
      </c>
    </row>
    <row r="16" spans="1:10">
      <c r="B16" s="157"/>
      <c r="C16" s="66"/>
      <c r="D16" s="117">
        <f t="shared" si="0"/>
        <v>30000</v>
      </c>
      <c r="E16" s="68"/>
      <c r="F16" s="116">
        <v>20000</v>
      </c>
      <c r="G16" s="68">
        <v>10000</v>
      </c>
      <c r="H16" s="69" t="s">
        <v>48</v>
      </c>
    </row>
    <row r="17" spans="1:9">
      <c r="B17" s="157"/>
      <c r="C17" s="61" t="s">
        <v>51</v>
      </c>
      <c r="D17" s="114">
        <f>SUM(E17:G17)</f>
        <v>20000</v>
      </c>
      <c r="E17" s="62"/>
      <c r="F17" s="115">
        <v>15000</v>
      </c>
      <c r="G17" s="115">
        <v>5000</v>
      </c>
      <c r="H17" s="63" t="s">
        <v>48</v>
      </c>
    </row>
    <row r="18" spans="1:9" ht="60">
      <c r="B18" s="157" t="s">
        <v>52</v>
      </c>
      <c r="C18" s="66" t="s">
        <v>54</v>
      </c>
      <c r="D18" s="118">
        <f t="shared" si="0"/>
        <v>120000</v>
      </c>
      <c r="E18" s="119">
        <v>50000</v>
      </c>
      <c r="F18" s="119">
        <v>50000</v>
      </c>
      <c r="G18" s="119">
        <v>20000</v>
      </c>
      <c r="H18" s="68" t="s">
        <v>57</v>
      </c>
      <c r="I18" s="68"/>
    </row>
    <row r="19" spans="1:9">
      <c r="B19" s="157"/>
      <c r="C19" s="66"/>
      <c r="D19" s="117">
        <f t="shared" si="0"/>
        <v>30000</v>
      </c>
      <c r="E19" s="116">
        <v>2000</v>
      </c>
      <c r="F19" s="116">
        <v>18000</v>
      </c>
      <c r="G19" s="68">
        <v>10000</v>
      </c>
      <c r="H19" s="69" t="s">
        <v>48</v>
      </c>
    </row>
    <row r="20" spans="1:9" ht="30">
      <c r="B20" s="157"/>
      <c r="C20" s="61" t="s">
        <v>53</v>
      </c>
      <c r="D20" s="114">
        <f t="shared" si="0"/>
        <v>10000</v>
      </c>
      <c r="E20" s="62"/>
      <c r="F20" s="115">
        <v>10000</v>
      </c>
      <c r="G20" s="62"/>
      <c r="H20" s="62" t="s">
        <v>57</v>
      </c>
    </row>
    <row r="21" spans="1:9">
      <c r="C21" s="61"/>
      <c r="D21" s="114">
        <f t="shared" si="0"/>
        <v>40000</v>
      </c>
      <c r="E21" s="62"/>
      <c r="F21" s="115">
        <v>20000</v>
      </c>
      <c r="G21" s="115">
        <v>20000</v>
      </c>
      <c r="H21" s="63" t="s">
        <v>48</v>
      </c>
    </row>
    <row r="22" spans="1:9">
      <c r="C22" s="66"/>
      <c r="D22" s="67"/>
      <c r="E22" s="68"/>
      <c r="F22" s="68"/>
      <c r="G22" s="68"/>
      <c r="H22" s="68"/>
      <c r="I22" s="58"/>
    </row>
    <row r="23" spans="1:9">
      <c r="C23" s="68"/>
      <c r="D23" s="67"/>
      <c r="E23" s="68"/>
      <c r="F23" s="68"/>
      <c r="G23" s="68"/>
      <c r="H23" s="68"/>
    </row>
    <row r="24" spans="1:9">
      <c r="C24" s="68"/>
      <c r="D24" s="67"/>
      <c r="E24" s="68"/>
      <c r="F24" s="68"/>
      <c r="G24" s="68"/>
      <c r="H24" s="68"/>
    </row>
    <row r="25" spans="1:9" ht="45.95" customHeight="1">
      <c r="A25" s="153" t="s">
        <v>68</v>
      </c>
      <c r="B25" s="153"/>
      <c r="C25" s="153"/>
      <c r="D25" s="153"/>
      <c r="E25" s="153"/>
      <c r="F25" s="153"/>
      <c r="G25" s="153"/>
      <c r="H25" s="153"/>
    </row>
    <row r="26" spans="1:9">
      <c r="B26" s="57" t="s">
        <v>59</v>
      </c>
      <c r="D26" s="67">
        <f t="shared" si="0"/>
        <v>75000</v>
      </c>
      <c r="E26" s="57">
        <f>4000*12.5*0.5</f>
        <v>25000</v>
      </c>
      <c r="F26" s="57">
        <f>4000*12.5*0.5</f>
        <v>25000</v>
      </c>
      <c r="G26" s="57">
        <f>4000*12.5*0.5</f>
        <v>25000</v>
      </c>
      <c r="H26" s="68" t="s">
        <v>60</v>
      </c>
    </row>
    <row r="27" spans="1:9" ht="60">
      <c r="B27" s="57" t="s">
        <v>62</v>
      </c>
      <c r="D27" s="67">
        <f t="shared" si="0"/>
        <v>56250</v>
      </c>
      <c r="E27" s="57">
        <f>5000*12.5*6*0.05</f>
        <v>18750</v>
      </c>
      <c r="F27" s="57">
        <f>5000*12.5*6*0.05</f>
        <v>18750</v>
      </c>
      <c r="G27" s="57">
        <f>5000*12.5*6*0.05</f>
        <v>18750</v>
      </c>
      <c r="H27" s="57" t="s">
        <v>48</v>
      </c>
      <c r="I27" s="71" t="s">
        <v>63</v>
      </c>
    </row>
    <row r="28" spans="1:9">
      <c r="D28" s="67"/>
    </row>
    <row r="29" spans="1:9">
      <c r="D29" s="67"/>
    </row>
    <row r="30" spans="1:9">
      <c r="D30" s="67"/>
    </row>
    <row r="31" spans="1:9">
      <c r="B31" s="72"/>
      <c r="D31" s="67"/>
    </row>
    <row r="32" spans="1:9" ht="30">
      <c r="B32" s="73" t="s">
        <v>11</v>
      </c>
      <c r="D32" s="67">
        <f t="shared" si="0"/>
        <v>12000</v>
      </c>
      <c r="E32" s="57">
        <v>4000</v>
      </c>
      <c r="F32" s="57">
        <v>4000</v>
      </c>
      <c r="G32" s="57">
        <v>4000</v>
      </c>
      <c r="I32" s="58" t="s">
        <v>65</v>
      </c>
    </row>
    <row r="33" spans="1:9" ht="30">
      <c r="B33" s="73" t="s">
        <v>12</v>
      </c>
      <c r="D33" s="67">
        <f t="shared" si="0"/>
        <v>10000</v>
      </c>
      <c r="F33" s="57">
        <v>5000</v>
      </c>
      <c r="G33" s="57">
        <v>5000</v>
      </c>
      <c r="I33" s="58" t="s">
        <v>71</v>
      </c>
    </row>
    <row r="34" spans="1:9">
      <c r="B34" s="73" t="s">
        <v>13</v>
      </c>
      <c r="D34" s="67">
        <f t="shared" si="0"/>
        <v>0</v>
      </c>
      <c r="I34" s="71"/>
    </row>
    <row r="35" spans="1:9">
      <c r="B35" s="72" t="s">
        <v>64</v>
      </c>
      <c r="D35" s="67">
        <f t="shared" si="0"/>
        <v>0</v>
      </c>
      <c r="I35" s="71" t="s">
        <v>66</v>
      </c>
    </row>
    <row r="36" spans="1:9">
      <c r="B36" s="72" t="s">
        <v>15</v>
      </c>
      <c r="D36" s="67">
        <f t="shared" si="0"/>
        <v>0</v>
      </c>
      <c r="I36" s="71" t="s">
        <v>67</v>
      </c>
    </row>
    <row r="37" spans="1:9">
      <c r="B37" s="57" t="s">
        <v>16</v>
      </c>
      <c r="D37" s="67">
        <f t="shared" si="0"/>
        <v>0</v>
      </c>
      <c r="I37" s="68"/>
    </row>
    <row r="38" spans="1:9">
      <c r="I38" s="68"/>
    </row>
    <row r="41" spans="1:9" ht="15.75" thickBot="1"/>
    <row r="42" spans="1:9" ht="15" customHeight="1" thickBot="1">
      <c r="A42" s="154" t="s">
        <v>5</v>
      </c>
      <c r="B42" s="155"/>
      <c r="C42" s="156"/>
      <c r="D42" s="70">
        <f>SUM(D4:D41)</f>
        <v>718250</v>
      </c>
      <c r="F42" s="159" t="s">
        <v>98</v>
      </c>
      <c r="G42" s="159"/>
      <c r="H42" s="159"/>
      <c r="I42" s="159"/>
    </row>
    <row r="43" spans="1:9">
      <c r="F43" s="159"/>
      <c r="G43" s="159"/>
      <c r="H43" s="159"/>
      <c r="I43" s="159"/>
    </row>
  </sheetData>
  <mergeCells count="9">
    <mergeCell ref="A2:H2"/>
    <mergeCell ref="A25:H25"/>
    <mergeCell ref="A42:C42"/>
    <mergeCell ref="B4:B8"/>
    <mergeCell ref="B9:B14"/>
    <mergeCell ref="B15:B17"/>
    <mergeCell ref="B18:B20"/>
    <mergeCell ref="E14:G14"/>
    <mergeCell ref="F42:I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C2FCB71C05A44B846B01257B811F0" ma:contentTypeVersion="2" ma:contentTypeDescription="Create a new document." ma:contentTypeScope="" ma:versionID="b61e9b9da1aa6d6a0de051b9dae6c0f9">
  <xsd:schema xmlns:xsd="http://www.w3.org/2001/XMLSchema" xmlns:xs="http://www.w3.org/2001/XMLSchema" xmlns:p="http://schemas.microsoft.com/office/2006/metadata/properties" xmlns:ns2="3905e821-23e8-4a5b-8138-c2e1f9bba393" targetNamespace="http://schemas.microsoft.com/office/2006/metadata/properties" ma:root="true" ma:fieldsID="a746937c04686c24f675862c8b207ed8" ns2:_="">
    <xsd:import namespace="3905e821-23e8-4a5b-8138-c2e1f9bba3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5e821-23e8-4a5b-8138-c2e1f9bba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66871-92C5-4784-8AC9-68E8FF7882E8}">
  <ds:schemaRefs>
    <ds:schemaRef ds:uri="http://schemas.microsoft.com/office/infopath/2007/PartnerControls"/>
    <ds:schemaRef ds:uri="3905e821-23e8-4a5b-8138-c2e1f9bba39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6AF06-8297-463F-B98E-11F35BC1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5e821-23e8-4a5b-8138-c2e1f9bba3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Yhteenveto</vt:lpstr>
      <vt:lpstr>2. Nuorten psyk sos menetelmät</vt:lpstr>
      <vt:lpstr>3.Kustannukset toimenpiteittäin</vt:lpstr>
      <vt:lpstr>'3.Kustannukset toimenpiteittäin'!_Toc34749516</vt:lpstr>
      <vt:lpstr>'3.Kustannukset toimenpiteittäin'!_Toc34749523</vt:lpstr>
    </vt:vector>
  </TitlesOfParts>
  <Company>Suomen valtion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Lehtimäki Vuokko (STM)</dc:creator>
  <cp:lastModifiedBy>Karttunen Pia</cp:lastModifiedBy>
  <cp:lastPrinted>2020-01-17T12:37:18Z</cp:lastPrinted>
  <dcterms:created xsi:type="dcterms:W3CDTF">2020-01-06T07:59:09Z</dcterms:created>
  <dcterms:modified xsi:type="dcterms:W3CDTF">2020-10-21T06:36:49Z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0x01010021AC2FCB71C05A44B846B01257B811F0</vt:lpwstr>
  </property>
  <property fmtid="{D5CDD505-2E9C-101B-9397-08002B2CF9AE}" pid="3" name="_AdHocReviewCycleID">
    <vt:i4>2060906433</vt:i4>
  </property>
  <property fmtid="{D5CDD505-2E9C-101B-9397-08002B2CF9AE}" pid="4" name="_NewReviewCycle">
    <vt:lpwstr/>
  </property>
  <property fmtid="{D5CDD505-2E9C-101B-9397-08002B2CF9AE}" pid="5" name="_EmailSubject">
    <vt:lpwstr>Sosterin valtionavustushakujen päivitetyt hankemateriaalit</vt:lpwstr>
  </property>
  <property fmtid="{D5CDD505-2E9C-101B-9397-08002B2CF9AE}" pid="6" name="_AuthorEmail">
    <vt:lpwstr>Kristian.Taipale@deloitte.fi</vt:lpwstr>
  </property>
  <property fmtid="{D5CDD505-2E9C-101B-9397-08002B2CF9AE}" pid="7" name="_AuthorEmailDisplayName">
    <vt:lpwstr>Taipale, Kristian</vt:lpwstr>
  </property>
  <property fmtid="{D5CDD505-2E9C-101B-9397-08002B2CF9AE}" pid="8" name="_PreviousAdHocReviewCycleID">
    <vt:i4>2060906433</vt:i4>
  </property>
  <property fmtid="{D5CDD505-2E9C-101B-9397-08002B2CF9AE}" pid="9" name="_ReviewingToolsShownOnce">
    <vt:lpwstr/>
  </property>
</Properties>
</file>